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XJ458MU\Downloads\"/>
    </mc:Choice>
  </mc:AlternateContent>
  <xr:revisionPtr revIDLastSave="0" documentId="13_ncr:1_{37E51FD4-C575-404D-BAC5-F49D99513F33}" xr6:coauthVersionLast="47" xr6:coauthVersionMax="47" xr10:uidLastSave="{00000000-0000-0000-0000-000000000000}"/>
  <bookViews>
    <workbookView xWindow="-110" yWindow="-110" windowWidth="19420" windowHeight="10420" firstSheet="2" activeTab="2" xr2:uid="{20504E5C-206A-4A2C-BC4F-2BC214F95B3E}"/>
    <workbookView xWindow="-110" yWindow="-110" windowWidth="19420" windowHeight="10420" firstSheet="2" activeTab="2" xr2:uid="{8BCD3781-5229-4546-AAD2-580A030CA731}"/>
  </bookViews>
  <sheets>
    <sheet name="3. Performance 2024 - IT CF" sheetId="6" state="hidden" r:id="rId1"/>
    <sheet name="4. Performance 2024 - E" sheetId="5" state="hidden" r:id="rId2"/>
    <sheet name="Performance 2024 - EN" sheetId="8" r:id="rId3"/>
  </sheets>
  <definedNames>
    <definedName name="BILANCIO" localSheetId="0">#REF!</definedName>
    <definedName name="BILANCIO" localSheetId="1">#REF!</definedName>
    <definedName name="BILANCIO">#REF!</definedName>
    <definedName name="_xlnm.Print_Area" localSheetId="0">'3. Performance 2024 - IT CF'!$A$1:$H$116</definedName>
    <definedName name="_xlnm.Print_Area" localSheetId="1">'4. Performance 2024 - E'!$A$1:$H$133</definedName>
    <definedName name="_xlnm.Print_Titles" localSheetId="0">'3. Performance 2024 - IT CF'!$1:$3</definedName>
    <definedName name="_xlnm.Print_Titles" localSheetId="1">'4. Performance 2024 - 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5" l="1"/>
  <c r="I34" i="5"/>
  <c r="I33" i="5"/>
  <c r="I32" i="5"/>
  <c r="I76" i="6" l="1"/>
  <c r="I58" i="6"/>
  <c r="G46" i="6"/>
  <c r="D40" i="6"/>
  <c r="D39" i="6"/>
  <c r="D38" i="6"/>
  <c r="D37" i="6"/>
  <c r="I24" i="6"/>
  <c r="I34" i="6" s="1"/>
  <c r="H24" i="6"/>
  <c r="H46" i="6" s="1"/>
  <c r="H17" i="6"/>
  <c r="F17" i="6"/>
  <c r="I16" i="6"/>
  <c r="I17" i="6" s="1"/>
  <c r="I46" i="6" l="1"/>
  <c r="I32" i="6"/>
  <c r="I33" i="6"/>
</calcChain>
</file>

<file path=xl/sharedStrings.xml><?xml version="1.0" encoding="utf-8"?>
<sst xmlns="http://schemas.openxmlformats.org/spreadsheetml/2006/main" count="636" uniqueCount="329">
  <si>
    <t>DATI ECONOMICI</t>
  </si>
  <si>
    <t>Performance del Gruppo</t>
  </si>
  <si>
    <t>Ricavi e proventi (€ mln)</t>
  </si>
  <si>
    <t>Imposte e tasse (€ mln)</t>
  </si>
  <si>
    <t>Risultato d'esercizio (€ mln)</t>
  </si>
  <si>
    <t>(148)</t>
  </si>
  <si>
    <t>(245)</t>
  </si>
  <si>
    <t>(324)</t>
  </si>
  <si>
    <t>(53)</t>
  </si>
  <si>
    <t>DATI SOCIALI</t>
  </si>
  <si>
    <t>Dipendenti per area geografica</t>
  </si>
  <si>
    <t>Italia</t>
  </si>
  <si>
    <t>Estero</t>
  </si>
  <si>
    <t>TOTALE</t>
  </si>
  <si>
    <t>Dipendenti per categoria</t>
  </si>
  <si>
    <t>Dirigenti</t>
  </si>
  <si>
    <t>Quadri</t>
  </si>
  <si>
    <t>Impiegati</t>
  </si>
  <si>
    <t>Operai</t>
  </si>
  <si>
    <t>Diversità e pari opportunità</t>
  </si>
  <si>
    <t>Donne nel Board (%)</t>
  </si>
  <si>
    <t>Donne dirigenti sul totale dirigenti (%)</t>
  </si>
  <si>
    <r>
      <t>Donne dipendenti</t>
    </r>
    <r>
      <rPr>
        <sz val="10"/>
        <color rgb="FF000000"/>
        <rFont val="Arial"/>
        <family val="2"/>
      </rPr>
      <t xml:space="preserve"> </t>
    </r>
    <r>
      <rPr>
        <b/>
        <sz val="10"/>
        <color rgb="FF000000"/>
        <rFont val="Arial"/>
        <family val="2"/>
      </rPr>
      <t>(%)</t>
    </r>
  </si>
  <si>
    <t>Dipendenti per fasce di età</t>
  </si>
  <si>
    <t>Dipendenti ≤ 30 anni (%)</t>
  </si>
  <si>
    <t>Dipendenti 31-49 anni (%)</t>
  </si>
  <si>
    <r>
      <t xml:space="preserve">Dipendenti </t>
    </r>
    <r>
      <rPr>
        <b/>
        <sz val="9"/>
        <rFont val="Arial"/>
        <family val="2"/>
      </rPr>
      <t>≥</t>
    </r>
    <r>
      <rPr>
        <b/>
        <sz val="10"/>
        <rFont val="Arial"/>
        <family val="2"/>
      </rPr>
      <t xml:space="preserve"> 50 anni (%)</t>
    </r>
  </si>
  <si>
    <t>Dipendenti per tipologia di contratto</t>
  </si>
  <si>
    <r>
      <t xml:space="preserve">Dipendenti con contratto </t>
    </r>
    <r>
      <rPr>
        <b/>
        <sz val="10"/>
        <color rgb="FF000000"/>
        <rFont val="Arial"/>
        <family val="2"/>
      </rPr>
      <t xml:space="preserve">indeterminato </t>
    </r>
  </si>
  <si>
    <t xml:space="preserve">Dipendenti con contratto determinato </t>
  </si>
  <si>
    <t xml:space="preserve">Dipendenti con contratto full time  </t>
  </si>
  <si>
    <t xml:space="preserve">Dipendenti con contratto part time  </t>
  </si>
  <si>
    <t>Dipendenti a ore non garantite*</t>
  </si>
  <si>
    <t>-</t>
  </si>
  <si>
    <t xml:space="preserve">Numero totale di assunzioni </t>
  </si>
  <si>
    <t>Numero totale di cessazioni</t>
  </si>
  <si>
    <t>Dipendenti che hanno ottenuto un avanzamento di carriera</t>
  </si>
  <si>
    <t>Tasso di turnover (%)</t>
  </si>
  <si>
    <t xml:space="preserve">Formazione </t>
  </si>
  <si>
    <r>
      <t>O</t>
    </r>
    <r>
      <rPr>
        <b/>
        <sz val="10"/>
        <color rgb="FF000000"/>
        <rFont val="Arial"/>
        <family val="2"/>
      </rPr>
      <t>re medie di formazione pro-capite</t>
    </r>
  </si>
  <si>
    <r>
      <t>O</t>
    </r>
    <r>
      <rPr>
        <b/>
        <sz val="10"/>
        <color rgb="FF000000"/>
        <rFont val="Arial"/>
        <family val="2"/>
      </rPr>
      <t>re medie di formazione pro-capite - donne</t>
    </r>
  </si>
  <si>
    <t>Costi di formazione (€ mln)</t>
  </si>
  <si>
    <t>Salute e sicurezza</t>
  </si>
  <si>
    <t>Numero di infortuni sul lavoro</t>
  </si>
  <si>
    <t>Indice di frequenza per infortunio sul lavoro (LTIFR)*</t>
  </si>
  <si>
    <t>Indice di gravità (LTSR)**</t>
  </si>
  <si>
    <t>Tasso di assenteismo***</t>
  </si>
  <si>
    <t>*L’indice di frequenza per infortunio sul lavoro è stato calcolato come: (numero di infortuni sul lavoro/ore lavorate) * 1.000.000 ed è stato valutato come “Lost Time Index Frequency Rate - LTIFR” ovvero considerando la somma degli infortuni sul lavoro con almeno un giorno di lavoro perso.
** L’indice di gravità è stato calcolato come: (numero giorni persi per infortunio/ore lavorate) *1.000. ed è stato valutato come Lost Time Severity Rate (LTSR) ovvero considerando il numero di giorni di assenza per infortuni, a partire dal primo giorno successivo all’infortunio.
*** Il tasso di assenteismo è stato calcolato come: (numero giorni di assenza per infortunio e/o malattia/giornate lavorabili) * 100.</t>
  </si>
  <si>
    <t>Ricerca e innovazione</t>
  </si>
  <si>
    <t>Costi di ricerca e sviluppo (€ mln)</t>
  </si>
  <si>
    <t>122</t>
  </si>
  <si>
    <t>134</t>
  </si>
  <si>
    <t>144</t>
  </si>
  <si>
    <t>Progetti di ricerca e innovazione</t>
  </si>
  <si>
    <t>90</t>
  </si>
  <si>
    <t>100</t>
  </si>
  <si>
    <t>Certificazioni siti produttivi</t>
  </si>
  <si>
    <t>OHSAS 18001/ISO 45001 (%)</t>
  </si>
  <si>
    <t>ISO 9001 (%)</t>
  </si>
  <si>
    <t>Comunità</t>
  </si>
  <si>
    <t>Importi destinati alla comunità  (€ mln)</t>
  </si>
  <si>
    <t>DATI AMBIENTALI</t>
  </si>
  <si>
    <t>Energia</t>
  </si>
  <si>
    <t>2021*</t>
  </si>
  <si>
    <t xml:space="preserve">Totale energia (GJ) </t>
  </si>
  <si>
    <t>Combustibili ad uso termico (GJ)</t>
  </si>
  <si>
    <t>Combustibili per il trasporto (GJ)</t>
  </si>
  <si>
    <t>Energia termica 
autoprodotta (GJ)</t>
  </si>
  <si>
    <t>Energia elettrica (GJ)</t>
  </si>
  <si>
    <t xml:space="preserve">     da fonte rinnovabile (%)</t>
  </si>
  <si>
    <t>* Il dato 2021 è stato rivisto a seguito dell’inclusione il 1° giugno 2021 di SOF S.p.A.</t>
  </si>
  <si>
    <t>Acqua</t>
  </si>
  <si>
    <r>
      <t>Totale acqua (ML</t>
    </r>
    <r>
      <rPr>
        <b/>
        <sz val="10"/>
        <color theme="1"/>
        <rFont val="Arial"/>
        <family val="2"/>
      </rPr>
      <t>)</t>
    </r>
  </si>
  <si>
    <r>
      <t>Acqua da sottosuolo (falde) (ML</t>
    </r>
    <r>
      <rPr>
        <b/>
        <sz val="10"/>
        <color theme="1"/>
        <rFont val="Arial"/>
        <family val="2"/>
      </rPr>
      <t>)</t>
    </r>
  </si>
  <si>
    <r>
      <t>Acqua da condotto comunale (ML</t>
    </r>
    <r>
      <rPr>
        <b/>
        <sz val="10"/>
        <color theme="1"/>
        <rFont val="Arial"/>
        <family val="2"/>
      </rPr>
      <t>)</t>
    </r>
  </si>
  <si>
    <t>Acqua da mare (ML)</t>
  </si>
  <si>
    <t>Rifiuti</t>
  </si>
  <si>
    <t>Totale rifiuti (t)</t>
  </si>
  <si>
    <t>Pericolosi (t)</t>
  </si>
  <si>
    <t>Non pericolosi (t)</t>
  </si>
  <si>
    <t>Mobilità aziendale</t>
  </si>
  <si>
    <t>Totale viaggi in aereo, treno e autovettura (km)</t>
  </si>
  <si>
    <t>Aereo (km)</t>
  </si>
  <si>
    <t>Treno (km)</t>
  </si>
  <si>
    <t>Autovettura (km)</t>
  </si>
  <si>
    <t>Emissioni di gas a effetto serra</t>
  </si>
  <si>
    <t>2021***</t>
  </si>
  <si>
    <t>2022****</t>
  </si>
  <si>
    <r>
      <t>Totale emissioni (tCO</t>
    </r>
    <r>
      <rPr>
        <b/>
        <vertAlign val="subscript"/>
        <sz val="10"/>
        <color theme="1"/>
        <rFont val="Arial"/>
        <family val="2"/>
      </rPr>
      <t>2</t>
    </r>
    <r>
      <rPr>
        <b/>
        <sz val="10"/>
        <color theme="1"/>
        <rFont val="Arial"/>
        <family val="2"/>
      </rPr>
      <t>e)</t>
    </r>
  </si>
  <si>
    <t>204.271*</t>
  </si>
  <si>
    <r>
      <t xml:space="preserve">     Scope 1 (tCO</t>
    </r>
    <r>
      <rPr>
        <b/>
        <vertAlign val="subscript"/>
        <sz val="10"/>
        <color theme="1"/>
        <rFont val="Arial"/>
        <family val="2"/>
      </rPr>
      <t>2</t>
    </r>
    <r>
      <rPr>
        <b/>
        <sz val="10"/>
        <color theme="1"/>
        <rFont val="Arial"/>
        <family val="2"/>
      </rPr>
      <t>e)</t>
    </r>
  </si>
  <si>
    <r>
      <t xml:space="preserve">     Scope 2 (tCO</t>
    </r>
    <r>
      <rPr>
        <b/>
        <vertAlign val="subscript"/>
        <sz val="10"/>
        <color theme="1"/>
        <rFont val="Arial"/>
        <family val="2"/>
      </rPr>
      <t>2</t>
    </r>
    <r>
      <rPr>
        <b/>
        <sz val="10"/>
        <color theme="1"/>
        <rFont val="Arial"/>
        <family val="2"/>
      </rPr>
      <t>e) market-based</t>
    </r>
  </si>
  <si>
    <r>
      <t xml:space="preserve">     Scope 3 (tCO</t>
    </r>
    <r>
      <rPr>
        <b/>
        <vertAlign val="subscript"/>
        <sz val="10"/>
        <color theme="1"/>
        <rFont val="Arial"/>
        <family val="2"/>
      </rPr>
      <t>2</t>
    </r>
    <r>
      <rPr>
        <b/>
        <sz val="10"/>
        <color theme="1"/>
        <rFont val="Arial"/>
        <family val="2"/>
      </rPr>
      <t>e)</t>
    </r>
  </si>
  <si>
    <t>803.069**</t>
  </si>
  <si>
    <t>Altre emissioni di gas inquinanti</t>
  </si>
  <si>
    <t>NOx (t)</t>
  </si>
  <si>
    <t>SOx (t)</t>
  </si>
  <si>
    <t>COV (t)*</t>
  </si>
  <si>
    <t>575*</t>
  </si>
  <si>
    <t>505*</t>
  </si>
  <si>
    <t>595*</t>
  </si>
  <si>
    <t>495*</t>
  </si>
  <si>
    <t>* I dati si riferiscono al perimetro Italia e a Fincantieri Marine Group negli Stati Uniti.
I dati si riferiscono a tutto il Gruppo Fincantieri.</t>
  </si>
  <si>
    <t>ISO 14001 (%)</t>
  </si>
  <si>
    <t>I dati si riferiscono a tutto il Gruppo Fincantieri.</t>
  </si>
  <si>
    <t>PERFORMANCE FINCANTIERI 2024</t>
  </si>
  <si>
    <t>ECONOMIC DATA</t>
  </si>
  <si>
    <t>Group perfromance</t>
  </si>
  <si>
    <t>Revenue and income (€ mln)</t>
  </si>
  <si>
    <t>5,020</t>
  </si>
  <si>
    <t>5,474</t>
  </si>
  <si>
    <t>Duties and taxes (€ mln)</t>
  </si>
  <si>
    <t>Profit/(loss) for the year (€ mln)</t>
  </si>
  <si>
    <t>SOCIAL DATA</t>
  </si>
  <si>
    <t>Workforce by geographical area</t>
  </si>
  <si>
    <t>Italy</t>
  </si>
  <si>
    <t>Other countries</t>
  </si>
  <si>
    <t>TOTAL</t>
  </si>
  <si>
    <t>Employees by category</t>
  </si>
  <si>
    <t>Senior managers</t>
  </si>
  <si>
    <t>Middle managers</t>
  </si>
  <si>
    <t>1,274</t>
  </si>
  <si>
    <t>White collar employees</t>
  </si>
  <si>
    <t>7,608</t>
  </si>
  <si>
    <t>Blue collar employees</t>
  </si>
  <si>
    <t>10,551</t>
  </si>
  <si>
    <t>19,823</t>
  </si>
  <si>
    <t>Diversity and equal opportunity</t>
  </si>
  <si>
    <t>Women on Board of Directors (%)</t>
  </si>
  <si>
    <t>Senior managers women of the senior managers total (%)</t>
  </si>
  <si>
    <t>Employees women (%)</t>
  </si>
  <si>
    <t>Employees by age group</t>
  </si>
  <si>
    <t>Employees ≤ 30 years (%)</t>
  </si>
  <si>
    <t>Employees 31-49 years (%)</t>
  </si>
  <si>
    <r>
      <t xml:space="preserve">Employees </t>
    </r>
    <r>
      <rPr>
        <b/>
        <sz val="9"/>
        <rFont val="Arial"/>
        <family val="2"/>
      </rPr>
      <t>≥</t>
    </r>
    <r>
      <rPr>
        <b/>
        <sz val="10"/>
        <rFont val="Arial"/>
        <family val="2"/>
      </rPr>
      <t xml:space="preserve"> 50 years (%)</t>
    </r>
  </si>
  <si>
    <t>Employees by type of contract</t>
  </si>
  <si>
    <t>Permanent employees</t>
  </si>
  <si>
    <t>17,810</t>
  </si>
  <si>
    <t>18,539</t>
  </si>
  <si>
    <t>Fixed-term employees</t>
  </si>
  <si>
    <t>1,284</t>
  </si>
  <si>
    <t>Full time employees</t>
  </si>
  <si>
    <t>19,582</t>
  </si>
  <si>
    <t>Part time employees</t>
  </si>
  <si>
    <t>Non-guaranteed hours employees*</t>
  </si>
  <si>
    <t>Employee hired</t>
  </si>
  <si>
    <t>2,767</t>
  </si>
  <si>
    <t>Employee turnover</t>
  </si>
  <si>
    <t>2,307</t>
  </si>
  <si>
    <t>Number of promotions**</t>
  </si>
  <si>
    <t>696</t>
  </si>
  <si>
    <t>1,038</t>
  </si>
  <si>
    <t>Turnover rate (%)</t>
  </si>
  <si>
    <t>13.0%</t>
  </si>
  <si>
    <t>14.5%</t>
  </si>
  <si>
    <t>11.6%</t>
  </si>
  <si>
    <t>11.5%</t>
  </si>
  <si>
    <t>11.7%</t>
  </si>
  <si>
    <t>13.7%</t>
  </si>
  <si>
    <t>Training</t>
  </si>
  <si>
    <t>24.7</t>
  </si>
  <si>
    <t>4.8</t>
  </si>
  <si>
    <t>2.8</t>
  </si>
  <si>
    <t>Health and safety</t>
  </si>
  <si>
    <t>Number of recordable work-related injuries</t>
  </si>
  <si>
    <t>Frequency rate (injury rate) (LTIFR)*</t>
  </si>
  <si>
    <t>9.4</t>
  </si>
  <si>
    <t>8.5</t>
  </si>
  <si>
    <t>9.7</t>
  </si>
  <si>
    <t>Severity index (LTSR)**</t>
  </si>
  <si>
    <t>0.3</t>
  </si>
  <si>
    <t>0.2</t>
  </si>
  <si>
    <t>Rate of absenteeism***</t>
  </si>
  <si>
    <t>3.6</t>
  </si>
  <si>
    <t>3.7</t>
  </si>
  <si>
    <t>* The frequency rate (injury rate) was calculated as: (number of injuries at work/hours worked) * 1,000,000 and was evaluated as the Lost Time Index Frequency Rate (LTIFR), i.e. considering the sum of injuries at work with at least one lost working day.
** The severity index was calculated as: (number of days lost due to injury/hours worked) * 1,000. and was evaluated as the Lost Time Severity Rate (LTSR), i.e. taking into account the number of days of absence due to injury, starting from the first day after the injury.
*** The rate of absenteeism was calculated as: (number of days of absence due to injury and/or illness/workable days) *100.</t>
  </si>
  <si>
    <t>Research and innovation</t>
  </si>
  <si>
    <t>Costs in research, innovation and development (€ mln)</t>
  </si>
  <si>
    <t>Research projects</t>
  </si>
  <si>
    <t xml:space="preserve"> </t>
  </si>
  <si>
    <t xml:space="preserve">Shipyards certified </t>
  </si>
  <si>
    <t>Community</t>
  </si>
  <si>
    <t>Funds allocated to the community  (€ mln)</t>
  </si>
  <si>
    <t>3.5</t>
  </si>
  <si>
    <t>2.4</t>
  </si>
  <si>
    <t>2.9</t>
  </si>
  <si>
    <t>1.6</t>
  </si>
  <si>
    <t>From 2019, a new method of reporting was developed in order to bring it closer to the London Benchmarking Group (LBG) model.</t>
  </si>
  <si>
    <t>ENVIRONMENTAL DATA</t>
  </si>
  <si>
    <t>Energy</t>
  </si>
  <si>
    <t xml:space="preserve">Total energy (GJ) </t>
  </si>
  <si>
    <t>2,532,540</t>
  </si>
  <si>
    <t>2,620,706</t>
  </si>
  <si>
    <t>2,673,301</t>
  </si>
  <si>
    <t>2,403,330</t>
  </si>
  <si>
    <t>3,140,498</t>
  </si>
  <si>
    <t>3,075,437</t>
  </si>
  <si>
    <t>Heating fuels (GJ)</t>
  </si>
  <si>
    <t>1,295,828</t>
  </si>
  <si>
    <t>1,361,996</t>
  </si>
  <si>
    <t>1,313,350</t>
  </si>
  <si>
    <t>1,110,804</t>
  </si>
  <si>
    <t>1,703,033</t>
  </si>
  <si>
    <t>1,640,858</t>
  </si>
  <si>
    <t>Transportation fuels (GJ)</t>
  </si>
  <si>
    <t xml:space="preserve">Self-generated thermal energy (GJ) </t>
  </si>
  <si>
    <t>Electricity (GJ)</t>
  </si>
  <si>
    <t>1,236,676</t>
  </si>
  <si>
    <t>1,258,122</t>
  </si>
  <si>
    <t>1,280,560</t>
  </si>
  <si>
    <t>1,208,086</t>
  </si>
  <si>
    <t>1,338,011</t>
  </si>
  <si>
    <t>1,336,637</t>
  </si>
  <si>
    <t xml:space="preserve">     from renewable sources (%)</t>
  </si>
  <si>
    <t>*The data for 2021 have been updated following the inclusion of SOF S.p.A. on June 1st, 2021.</t>
  </si>
  <si>
    <t>Water</t>
  </si>
  <si>
    <r>
      <t>Total withdrawal of water (ML</t>
    </r>
    <r>
      <rPr>
        <b/>
        <sz val="10"/>
        <color theme="1"/>
        <rFont val="Arial"/>
        <family val="2"/>
      </rPr>
      <t>)</t>
    </r>
  </si>
  <si>
    <t>3,093</t>
  </si>
  <si>
    <t>3,145</t>
  </si>
  <si>
    <t>3,092</t>
  </si>
  <si>
    <t>1,314</t>
  </si>
  <si>
    <t>1,075</t>
  </si>
  <si>
    <t>842</t>
  </si>
  <si>
    <t>1,779</t>
  </si>
  <si>
    <t>2,070</t>
  </si>
  <si>
    <t>2,218</t>
  </si>
  <si>
    <t>Waste</t>
  </si>
  <si>
    <t>Total waste (t)</t>
  </si>
  <si>
    <t>192,567</t>
  </si>
  <si>
    <t>Hazardous (t)</t>
  </si>
  <si>
    <t>20,766</t>
  </si>
  <si>
    <t>Non-hazardous (t)</t>
  </si>
  <si>
    <t>171,801</t>
  </si>
  <si>
    <t>Corporate mobility</t>
  </si>
  <si>
    <t>Total travel by plane, train and car (km)</t>
  </si>
  <si>
    <t>58,392,503</t>
  </si>
  <si>
    <t>67,609,980</t>
  </si>
  <si>
    <t>21,773,259</t>
  </si>
  <si>
    <t>29,894,029</t>
  </si>
  <si>
    <t>52,661,876</t>
  </si>
  <si>
    <t>Plane (km)</t>
  </si>
  <si>
    <t>55,894,626</t>
  </si>
  <si>
    <t>57,659,128</t>
  </si>
  <si>
    <t>14,623,814</t>
  </si>
  <si>
    <t>21,722,098</t>
  </si>
  <si>
    <t>38,861,376</t>
  </si>
  <si>
    <t>Train (km)</t>
  </si>
  <si>
    <t>2,497,877</t>
  </si>
  <si>
    <t>2,543,409</t>
  </si>
  <si>
    <t>1,597,763</t>
  </si>
  <si>
    <t>1,746,355</t>
  </si>
  <si>
    <t>3,112,009</t>
  </si>
  <si>
    <t>Car (km)</t>
  </si>
  <si>
    <t>7,407,443</t>
  </si>
  <si>
    <t>5,551,683</t>
  </si>
  <si>
    <t>6,425,576</t>
  </si>
  <si>
    <t>10,688,490</t>
  </si>
  <si>
    <t>Greenhouse gas emissions</t>
  </si>
  <si>
    <r>
      <t>Total emissions (tCO</t>
    </r>
    <r>
      <rPr>
        <b/>
        <vertAlign val="subscript"/>
        <sz val="10"/>
        <color theme="1"/>
        <rFont val="Arial"/>
        <family val="2"/>
      </rPr>
      <t>2</t>
    </r>
    <r>
      <rPr>
        <b/>
        <sz val="10"/>
        <color theme="1"/>
        <rFont val="Arial"/>
        <family val="2"/>
      </rPr>
      <t>e)</t>
    </r>
  </si>
  <si>
    <t>204,271*</t>
  </si>
  <si>
    <t>839,725</t>
  </si>
  <si>
    <t>834,632</t>
  </si>
  <si>
    <t>17,552,188</t>
  </si>
  <si>
    <t>96,610</t>
  </si>
  <si>
    <t>82,931*</t>
  </si>
  <si>
    <t>72,925</t>
  </si>
  <si>
    <t>636,542</t>
  </si>
  <si>
    <t>665,098</t>
  </si>
  <si>
    <t>803,069**</t>
  </si>
  <si>
    <t>17,403,264</t>
  </si>
  <si>
    <t>Other emissions of polluting gases</t>
  </si>
  <si>
    <t>18.2</t>
  </si>
  <si>
    <t>24.5</t>
  </si>
  <si>
    <t>23.8</t>
  </si>
  <si>
    <t>28.3</t>
  </si>
  <si>
    <t>32.4</t>
  </si>
  <si>
    <t>0.13</t>
  </si>
  <si>
    <t>0.74</t>
  </si>
  <si>
    <t>0.06</t>
  </si>
  <si>
    <t>0.04</t>
  </si>
  <si>
    <t>0.7</t>
  </si>
  <si>
    <t>VOC (t)*</t>
  </si>
  <si>
    <t>*Data refer to Italy and Fincantieri Marine Group in the USA.
**The data refer to the entire Fincantieri Group.</t>
  </si>
  <si>
    <t>The data refer to the entire Fincantieri Group.</t>
  </si>
  <si>
    <t>FINCANTIERI PERFORMANCE 2024</t>
  </si>
  <si>
    <t>/</t>
  </si>
  <si>
    <t>Voluntary employee turnover rate (%)***</t>
  </si>
  <si>
    <t>*The figure for employees with non-guaranteed hours is reported from 2022, as required by the 2021 GRI Standards.
**2018 data refer to Fincantieri S.p.A. e Fincantieri Marine Group.
*** The data has been reported starting from the 2022 reporting year.</t>
  </si>
  <si>
    <t>Average training hours per capita</t>
  </si>
  <si>
    <t>Average training hours per capita - women</t>
  </si>
  <si>
    <t>Amount spent for training (€ mln)</t>
  </si>
  <si>
    <r>
      <t xml:space="preserve">82.931 </t>
    </r>
    <r>
      <rPr>
        <vertAlign val="superscript"/>
        <sz val="10"/>
        <rFont val="Arial"/>
        <family val="2"/>
      </rPr>
      <t>1</t>
    </r>
  </si>
  <si>
    <t>16.720.510*****</t>
  </si>
  <si>
    <t>* Il dato del 2020 dello Scope 1 sono stati rivisti a seguito della revisione del fattore di emissione dell’acetilene.
** I dati del 2020 dello Scope 3 sono stati rivisti a seguito dell’ampliamento della rendicontazione della categoria ferrosi del gruppo VARD e dell’integrazione delle nuove categorie del GHG Protocol rendicontate (Investimenti e attività relative al carburante e all'energia) e dell’aggiornamento dei coefficienti di emissione dei gas tecnici (anidride carbonica, argon, azoto e ossigeno) nonché quello delle vernici e dei rifiuti.
*** I dati del 2021 di Scope 1 e 2 sono stati rivisti a seguito dell’inclusione il 1° giugno 2021 di SOF S.p.A. I dati di Scope 3 sono stati integrati a seguito dell’ampliamento della rendicontazione nella categoria trasporto e distribuzione a monte, del miglioramento del calcolo della categoria acquisto beni e servizi e dell'ampliamento della rendicontazione nella categoria uso dei prodotti venduti e pendolarismo dei dipendenti, avvenuta nel 2022. 
**** I dati dello Scope 3 del 2022 sono stati rivisti a seguito dell’inclusione della categoria 12 (“Trattamento di fine vita dei prodotti venduti”) e dell’inserimento dei dati del gruppo VARD nella categoria 1 (Cat. 1 Acquisto di beni e servizi); è stato aggiunto nella categoria 3 il contributo del trasporto dell'energia elettrica da fonte rinnovabile.
***** I dati dello Scope 3 nel 2024 includono le emissioni della categoria 15 ("Investimenti"). Il calcolo si basa sulle spese di investimento di Fincantieri, seguendo il metodo basato sulla spesa media, in conformità con le linee guida del Protocollo GHG.</t>
  </si>
  <si>
    <t xml:space="preserve">* Il dato dei dipendenti a ore non garantite è stato rendicontato dal 2022 come richiesto dai GRI Standards 2021. 
** La rendicontazione del dato è avvenuta a partire dell'anno di rendicontazione 2022. </t>
  </si>
  <si>
    <t>Tasso di turnover volontario (%)**</t>
  </si>
  <si>
    <t>Associazioni di categoria</t>
  </si>
  <si>
    <t>Trade Associations</t>
  </si>
  <si>
    <r>
      <t>Ground water (from underground aquifers) (ML</t>
    </r>
    <r>
      <rPr>
        <b/>
        <sz val="10"/>
        <color theme="1"/>
        <rFont val="Arial"/>
        <family val="2"/>
      </rPr>
      <t>)</t>
    </r>
  </si>
  <si>
    <r>
      <t>Municipal water (ML</t>
    </r>
    <r>
      <rPr>
        <b/>
        <sz val="10"/>
        <color theme="1"/>
        <rFont val="Arial"/>
        <family val="2"/>
      </rPr>
      <t>)</t>
    </r>
  </si>
  <si>
    <t>Sea water (ML)</t>
  </si>
  <si>
    <t>16,720,510****</t>
  </si>
  <si>
    <t xml:space="preserve">* The 2020 Scope 1 data have been revised following the update of the emission factor for acetylene.
** The 2020 Scope 3 data have been revised due to the expanded reporting of the ferrous category of the VARD Group and the inclusion of new GHG Protocol categories (Investments and Fuel- and Energy-Related Activities), as well as the update of emission factors for technical gases (carbon dioxide, argon, nitrogen, and oxygen), paints, and waste.
*** The 2021 Scope 1 and 2 data have been revised following the inclusion of SOF S.p.A. as of 1 June 2021. Scope 3 data have been updated as a result of expanded reporting in the Upstream Transportation and Distribution category, improvements in the calculation of the Purchased Goods and Services category, and the expansion of reporting in the Use of Sold Products and Employee Commuting categories, implemented in 2022.
**** The 2022 Scope 3 data have been revised following the inclusion of Category 12 ("End-of-Life Treatment of Sold Products") and the addition of VARD Group data in Category 1 (Purchased Goods and Services); the contribution of electricity transmission from renewable sources has been added to Category 3.
***** The 2024 Scope 3 data include emissions from Category 15 ("Investments"). The calculation is based on Fincantieri’s capital expenditures, applying the average spend-based method in accordance with GHG Protocol guidelines.
</t>
  </si>
  <si>
    <t>12.3%</t>
  </si>
  <si>
    <t>11.9%</t>
  </si>
  <si>
    <t>5.7%</t>
  </si>
  <si>
    <t>4.8%</t>
  </si>
  <si>
    <t>1.7</t>
  </si>
  <si>
    <t>1.8</t>
  </si>
  <si>
    <t>3,029,650</t>
  </si>
  <si>
    <t>3,141,778</t>
  </si>
  <si>
    <t>1,608,890</t>
  </si>
  <si>
    <t>1,720,554</t>
  </si>
  <si>
    <t>1,336,673</t>
  </si>
  <si>
    <t>1,299,370</t>
  </si>
  <si>
    <t>1,310,256</t>
  </si>
  <si>
    <t>28.7</t>
  </si>
  <si>
    <t>31.3</t>
  </si>
  <si>
    <t>0.9</t>
  </si>
  <si>
    <t>1.3</t>
  </si>
  <si>
    <r>
      <t xml:space="preserve">Employees </t>
    </r>
    <r>
      <rPr>
        <b/>
        <sz val="9"/>
        <color rgb="FF003A78"/>
        <rFont val="IBM Plex Sans"/>
        <family val="2"/>
      </rPr>
      <t>≥</t>
    </r>
    <r>
      <rPr>
        <b/>
        <sz val="10"/>
        <color rgb="FF003A78"/>
        <rFont val="IBM Plex Sans"/>
        <family val="2"/>
      </rPr>
      <t xml:space="preserve"> 50 years (%)</t>
    </r>
  </si>
  <si>
    <t>Total withdrawal of water (ML)</t>
  </si>
  <si>
    <t>Ground water (from underground aquifers) (ML)</t>
  </si>
  <si>
    <t>Municipal water (ML)</t>
  </si>
  <si>
    <r>
      <t>Total emissions (tCO</t>
    </r>
    <r>
      <rPr>
        <b/>
        <vertAlign val="subscript"/>
        <sz val="10"/>
        <color rgb="FF003A78"/>
        <rFont val="IBM Plex Sans"/>
        <family val="2"/>
      </rPr>
      <t>2</t>
    </r>
    <r>
      <rPr>
        <b/>
        <sz val="10"/>
        <color rgb="FF003A78"/>
        <rFont val="IBM Plex Sans"/>
        <family val="2"/>
      </rPr>
      <t>e)</t>
    </r>
  </si>
  <si>
    <r>
      <t xml:space="preserve">     Scope 1 (tCO</t>
    </r>
    <r>
      <rPr>
        <b/>
        <vertAlign val="subscript"/>
        <sz val="10"/>
        <color rgb="FF003A78"/>
        <rFont val="IBM Plex Sans"/>
        <family val="2"/>
      </rPr>
      <t>2</t>
    </r>
    <r>
      <rPr>
        <b/>
        <sz val="10"/>
        <color rgb="FF003A78"/>
        <rFont val="IBM Plex Sans"/>
        <family val="2"/>
      </rPr>
      <t>e)</t>
    </r>
  </si>
  <si>
    <r>
      <t xml:space="preserve">     Scope 2 (tCO</t>
    </r>
    <r>
      <rPr>
        <b/>
        <vertAlign val="subscript"/>
        <sz val="10"/>
        <color rgb="FF003A78"/>
        <rFont val="IBM Plex Sans"/>
        <family val="2"/>
      </rPr>
      <t>2</t>
    </r>
    <r>
      <rPr>
        <b/>
        <sz val="10"/>
        <color rgb="FF003A78"/>
        <rFont val="IBM Plex Sans"/>
        <family val="2"/>
      </rPr>
      <t>e) market-based</t>
    </r>
  </si>
  <si>
    <r>
      <t xml:space="preserve">     Scope 3 (tCO</t>
    </r>
    <r>
      <rPr>
        <b/>
        <vertAlign val="subscript"/>
        <sz val="10"/>
        <color rgb="FF003A78"/>
        <rFont val="IBM Plex Sans"/>
        <family val="2"/>
      </rPr>
      <t>2</t>
    </r>
    <r>
      <rPr>
        <b/>
        <sz val="10"/>
        <color rgb="FF003A78"/>
        <rFont val="IBM Plex Sans"/>
        <family val="2"/>
      </rPr>
      <t>e)</t>
    </r>
  </si>
  <si>
    <t>FINCANTIERI 2024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</si>
</sst>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 #,##0_-;\-* #,##0_-;_-* &quot;-&quot;??_-;_-@_-"/>
    <numFmt numFmtId="166" formatCode="0.0%"/>
    <numFmt numFmtId="167" formatCode="_-* #,##0.0_-;\-* #,##0.0_-;_-* &quot;-&quot;??_-;_-@_-"/>
    <numFmt numFmtId="168" formatCode="0.0"/>
    <numFmt numFmtId="169" formatCode="_-* #,##0.000_-;\-* #,##0.000_-;_-* &quot;-&quot;??_-;_-@_-"/>
    <numFmt numFmtId="170" formatCode="0.000"/>
  </numFmts>
  <fonts count="47" x14ac:knownFonts="1">
    <font>
      <sz val="11"/>
      <color theme="1"/>
      <name val="Calibri"/>
      <family val="2"/>
      <scheme val="minor"/>
    </font>
    <font>
      <sz val="11"/>
      <color theme="1"/>
      <name val="Calibri"/>
      <family val="2"/>
      <scheme val="minor"/>
    </font>
    <font>
      <sz val="10"/>
      <color theme="1"/>
      <name val="Arial"/>
      <family val="2"/>
    </font>
    <font>
      <sz val="11"/>
      <color theme="1"/>
      <name val="Arial"/>
      <family val="2"/>
    </font>
    <font>
      <b/>
      <sz val="20"/>
      <color rgb="FF002060"/>
      <name val="Arial"/>
      <family val="2"/>
    </font>
    <font>
      <b/>
      <sz val="12"/>
      <color theme="0"/>
      <name val="Arial"/>
      <family val="2"/>
    </font>
    <font>
      <b/>
      <sz val="10"/>
      <color rgb="FF333333"/>
      <name val="Arial"/>
      <family val="2"/>
    </font>
    <font>
      <b/>
      <u/>
      <sz val="10"/>
      <color rgb="FF333333"/>
      <name val="Arial"/>
      <family val="2"/>
    </font>
    <font>
      <b/>
      <sz val="10"/>
      <color theme="0"/>
      <name val="Arial"/>
      <family val="2"/>
    </font>
    <font>
      <b/>
      <sz val="10"/>
      <name val="Arial"/>
      <family val="2"/>
    </font>
    <font>
      <sz val="10"/>
      <name val="Arial"/>
      <family val="2"/>
    </font>
    <font>
      <i/>
      <sz val="9"/>
      <name val="Arial"/>
      <family val="2"/>
    </font>
    <font>
      <sz val="10"/>
      <color theme="6"/>
      <name val="Arial"/>
      <family val="2"/>
    </font>
    <font>
      <b/>
      <sz val="10"/>
      <color rgb="FFC21B17"/>
      <name val="Arial"/>
      <family val="2"/>
    </font>
    <font>
      <b/>
      <i/>
      <sz val="10"/>
      <name val="Arial"/>
      <family val="2"/>
    </font>
    <font>
      <b/>
      <sz val="10"/>
      <color theme="1"/>
      <name val="Arial"/>
      <family val="2"/>
    </font>
    <font>
      <sz val="10"/>
      <color rgb="FF000000"/>
      <name val="Arial"/>
      <family val="2"/>
    </font>
    <font>
      <b/>
      <sz val="10"/>
      <color rgb="FF000000"/>
      <name val="Arial"/>
      <family val="2"/>
    </font>
    <font>
      <b/>
      <sz val="9"/>
      <name val="Arial"/>
      <family val="2"/>
    </font>
    <font>
      <sz val="9"/>
      <name val="Arial"/>
      <family val="2"/>
    </font>
    <font>
      <sz val="11"/>
      <color rgb="FFFF0000"/>
      <name val="Arial"/>
      <family val="2"/>
    </font>
    <font>
      <b/>
      <vertAlign val="subscript"/>
      <sz val="10"/>
      <color theme="1"/>
      <name val="Arial"/>
      <family val="2"/>
    </font>
    <font>
      <sz val="9"/>
      <color theme="1"/>
      <name val="Arial"/>
      <family val="2"/>
    </font>
    <font>
      <sz val="11"/>
      <color theme="1"/>
      <name val="ADLaM Display"/>
    </font>
    <font>
      <sz val="10"/>
      <color theme="0"/>
      <name val="Arial"/>
      <family val="2"/>
    </font>
    <font>
      <vertAlign val="superscript"/>
      <sz val="10"/>
      <name val="Arial"/>
      <family val="2"/>
    </font>
    <font>
      <sz val="10"/>
      <color theme="1"/>
      <name val="IBM Plex Sans"/>
      <family val="2"/>
    </font>
    <font>
      <sz val="11"/>
      <color theme="1"/>
      <name val="IBM Plex Sans"/>
      <family val="2"/>
    </font>
    <font>
      <b/>
      <sz val="20"/>
      <color rgb="FF002060"/>
      <name val="IBM Plex Sans"/>
      <family val="2"/>
    </font>
    <font>
      <b/>
      <sz val="12"/>
      <color theme="0"/>
      <name val="IBM Plex Sans"/>
      <family val="2"/>
    </font>
    <font>
      <b/>
      <sz val="10"/>
      <color rgb="FF333333"/>
      <name val="IBM Plex Sans"/>
      <family val="2"/>
    </font>
    <font>
      <b/>
      <u/>
      <sz val="10"/>
      <color rgb="FF333333"/>
      <name val="IBM Plex Sans"/>
      <family val="2"/>
    </font>
    <font>
      <b/>
      <sz val="10"/>
      <color theme="0"/>
      <name val="IBM Plex Sans"/>
      <family val="2"/>
    </font>
    <font>
      <b/>
      <sz val="10"/>
      <name val="IBM Plex Sans"/>
      <family val="2"/>
    </font>
    <font>
      <b/>
      <sz val="10"/>
      <color rgb="FFC21B17"/>
      <name val="IBM Plex Sans"/>
      <family val="2"/>
    </font>
    <font>
      <b/>
      <i/>
      <sz val="10"/>
      <name val="IBM Plex Sans"/>
      <family val="2"/>
    </font>
    <font>
      <b/>
      <sz val="10"/>
      <color theme="1"/>
      <name val="IBM Plex Sans"/>
      <family val="2"/>
    </font>
    <font>
      <sz val="10"/>
      <color rgb="FF000000"/>
      <name val="IBM Plex Sans"/>
      <family val="2"/>
    </font>
    <font>
      <sz val="10"/>
      <name val="IBM Plex Sans"/>
      <family val="2"/>
    </font>
    <font>
      <b/>
      <sz val="10"/>
      <color rgb="FF000000"/>
      <name val="IBM Plex Sans"/>
      <family val="2"/>
    </font>
    <font>
      <sz val="9"/>
      <color theme="1"/>
      <name val="IBM Plex Sans"/>
      <family val="2"/>
    </font>
    <font>
      <sz val="11"/>
      <color rgb="FFFF0000"/>
      <name val="IBM Plex Sans"/>
      <family val="2"/>
    </font>
    <font>
      <b/>
      <sz val="10"/>
      <color rgb="FF003A78"/>
      <name val="IBM Plex Sans"/>
      <family val="2"/>
    </font>
    <font>
      <sz val="10"/>
      <color rgb="FF003A78"/>
      <name val="IBM Plex Sans"/>
      <family val="2"/>
    </font>
    <font>
      <b/>
      <sz val="9"/>
      <color rgb="FF003A78"/>
      <name val="IBM Plex Sans"/>
      <family val="2"/>
    </font>
    <font>
      <sz val="9"/>
      <color rgb="FF003A78"/>
      <name val="IBM Plex Sans"/>
      <family val="2"/>
    </font>
    <font>
      <b/>
      <vertAlign val="subscript"/>
      <sz val="10"/>
      <color rgb="FF003A78"/>
      <name val="IBM Plex Sans"/>
      <family val="2"/>
    </font>
  </fonts>
  <fills count="11">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70C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191C22"/>
        <bgColor indexed="64"/>
      </patternFill>
    </fill>
    <fill>
      <patternFill patternType="solid">
        <fgColor rgb="FF163A74"/>
        <bgColor indexed="64"/>
      </patternFill>
    </fill>
    <fill>
      <patternFill patternType="solid">
        <fgColor rgb="FF748BA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theme="0"/>
      </left>
      <right style="dotted">
        <color theme="0"/>
      </right>
      <top style="thin">
        <color indexed="64"/>
      </top>
      <bottom style="thin">
        <color indexed="64"/>
      </bottom>
      <diagonal/>
    </border>
    <border>
      <left style="dotted">
        <color theme="0"/>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 fillId="0" borderId="0"/>
  </cellStyleXfs>
  <cellXfs count="518">
    <xf numFmtId="0" fontId="0" fillId="0" borderId="0" xfId="0"/>
    <xf numFmtId="0" fontId="2" fillId="3" borderId="0" xfId="0" applyFont="1" applyFill="1" applyAlignment="1">
      <alignment wrapText="1"/>
    </xf>
    <xf numFmtId="0" fontId="2" fillId="3" borderId="0" xfId="0" applyFont="1" applyFill="1"/>
    <xf numFmtId="0" fontId="3" fillId="0" borderId="0" xfId="0" applyFont="1"/>
    <xf numFmtId="0" fontId="4" fillId="3" borderId="0" xfId="0" applyFont="1" applyFill="1" applyAlignment="1">
      <alignment wrapText="1"/>
    </xf>
    <xf numFmtId="0" fontId="5" fillId="4" borderId="2" xfId="0" applyFont="1" applyFill="1" applyBorder="1" applyAlignment="1">
      <alignment vertical="center" wrapText="1"/>
    </xf>
    <xf numFmtId="0" fontId="2" fillId="4" borderId="0" xfId="0" applyFont="1" applyFill="1"/>
    <xf numFmtId="0" fontId="6" fillId="4"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vertical="center"/>
    </xf>
    <xf numFmtId="0" fontId="8" fillId="5" borderId="3" xfId="0" applyFont="1" applyFill="1" applyBorder="1" applyAlignment="1">
      <alignment horizontal="left" vertical="center" wrapText="1"/>
    </xf>
    <xf numFmtId="0" fontId="8" fillId="5" borderId="1" xfId="0" applyFont="1" applyFill="1" applyBorder="1" applyAlignment="1">
      <alignment horizontal="center"/>
    </xf>
    <xf numFmtId="0" fontId="8" fillId="5" borderId="1"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165" fontId="12" fillId="0" borderId="0" xfId="3" applyNumberFormat="1" applyFont="1" applyFill="1" applyBorder="1" applyAlignment="1">
      <alignment horizontal="right"/>
    </xf>
    <xf numFmtId="0" fontId="13" fillId="3" borderId="13" xfId="0" applyFont="1" applyFill="1" applyBorder="1" applyAlignment="1">
      <alignment vertical="center"/>
    </xf>
    <xf numFmtId="0" fontId="14" fillId="3" borderId="13" xfId="0" applyFont="1" applyFill="1" applyBorder="1" applyAlignment="1">
      <alignment vertical="center"/>
    </xf>
    <xf numFmtId="0" fontId="8" fillId="5" borderId="1" xfId="0" applyFont="1" applyFill="1" applyBorder="1" applyAlignment="1">
      <alignment horizontal="left" vertical="center" wrapText="1"/>
    </xf>
    <xf numFmtId="0" fontId="9" fillId="0" borderId="5" xfId="4" applyFont="1" applyBorder="1" applyAlignment="1">
      <alignment horizontal="left" vertical="center" wrapText="1"/>
    </xf>
    <xf numFmtId="165" fontId="2" fillId="0" borderId="5" xfId="3" applyNumberFormat="1" applyFont="1" applyFill="1" applyBorder="1" applyAlignment="1">
      <alignment horizontal="right" vertical="center"/>
    </xf>
    <xf numFmtId="0" fontId="9" fillId="0" borderId="6" xfId="4" applyFont="1" applyBorder="1" applyAlignment="1">
      <alignment horizontal="left" vertical="center" wrapText="1"/>
    </xf>
    <xf numFmtId="165" fontId="2" fillId="0" borderId="6" xfId="3" applyNumberFormat="1" applyFont="1" applyFill="1" applyBorder="1" applyAlignment="1">
      <alignment horizontal="right" vertical="center"/>
    </xf>
    <xf numFmtId="0" fontId="9" fillId="6" borderId="1" xfId="0" applyFont="1" applyFill="1" applyBorder="1" applyAlignment="1">
      <alignment horizontal="left" vertical="center" wrapText="1"/>
    </xf>
    <xf numFmtId="165" fontId="9" fillId="6" borderId="1" xfId="3" applyNumberFormat="1" applyFont="1" applyFill="1" applyBorder="1" applyAlignment="1">
      <alignment horizontal="right" vertical="center"/>
    </xf>
    <xf numFmtId="0" fontId="6" fillId="0" borderId="0" xfId="0" applyFont="1" applyAlignment="1">
      <alignment horizontal="left" vertical="center" wrapText="1"/>
    </xf>
    <xf numFmtId="165" fontId="15" fillId="0" borderId="0" xfId="3" applyNumberFormat="1" applyFont="1" applyFill="1" applyBorder="1" applyAlignment="1">
      <alignment horizontal="right" vertical="center"/>
    </xf>
    <xf numFmtId="0" fontId="8" fillId="5" borderId="14" xfId="0" applyFont="1" applyFill="1" applyBorder="1" applyAlignment="1">
      <alignment horizontal="center"/>
    </xf>
    <xf numFmtId="0" fontId="8" fillId="5" borderId="14" xfId="0" applyFont="1" applyFill="1" applyBorder="1" applyAlignment="1">
      <alignment horizontal="center" vertical="center" wrapText="1"/>
    </xf>
    <xf numFmtId="165" fontId="2" fillId="0" borderId="5" xfId="3" applyNumberFormat="1" applyFont="1" applyFill="1" applyBorder="1" applyAlignment="1">
      <alignment horizontal="right"/>
    </xf>
    <xf numFmtId="165" fontId="2" fillId="0" borderId="8" xfId="3" applyNumberFormat="1" applyFont="1" applyFill="1" applyBorder="1" applyAlignment="1">
      <alignment horizontal="right"/>
    </xf>
    <xf numFmtId="165" fontId="2" fillId="0" borderId="11" xfId="3" applyNumberFormat="1" applyFont="1" applyFill="1" applyBorder="1" applyAlignment="1">
      <alignment horizontal="right"/>
    </xf>
    <xf numFmtId="0" fontId="16" fillId="0" borderId="0" xfId="0" applyFont="1" applyAlignment="1">
      <alignment vertical="center" wrapText="1"/>
    </xf>
    <xf numFmtId="165" fontId="2" fillId="0" borderId="0" xfId="3" applyNumberFormat="1" applyFont="1" applyBorder="1"/>
    <xf numFmtId="0" fontId="16" fillId="0" borderId="0" xfId="0" applyFont="1" applyAlignment="1">
      <alignment vertical="center"/>
    </xf>
    <xf numFmtId="0" fontId="8" fillId="5" borderId="14" xfId="0" applyFont="1" applyFill="1" applyBorder="1" applyAlignment="1">
      <alignment horizontal="left" vertical="center" wrapText="1"/>
    </xf>
    <xf numFmtId="0" fontId="9" fillId="0" borderId="5" xfId="0" applyFont="1" applyBorder="1" applyAlignment="1">
      <alignment horizontal="left" vertical="center" wrapText="1"/>
    </xf>
    <xf numFmtId="9" fontId="2" fillId="0" borderId="5" xfId="0" applyNumberFormat="1" applyFont="1" applyBorder="1" applyAlignment="1">
      <alignment horizontal="right"/>
    </xf>
    <xf numFmtId="9" fontId="10" fillId="0" borderId="5" xfId="0" applyNumberFormat="1" applyFont="1" applyBorder="1" applyAlignment="1">
      <alignment horizontal="right" vertical="center"/>
    </xf>
    <xf numFmtId="0" fontId="9" fillId="0" borderId="8" xfId="0" applyFont="1" applyBorder="1" applyAlignment="1">
      <alignment horizontal="left" vertical="center" wrapText="1"/>
    </xf>
    <xf numFmtId="9" fontId="2" fillId="0" borderId="8" xfId="0" applyNumberFormat="1" applyFont="1" applyBorder="1" applyAlignment="1">
      <alignment horizontal="right"/>
    </xf>
    <xf numFmtId="9" fontId="10" fillId="0" borderId="8" xfId="0" applyNumberFormat="1" applyFont="1" applyBorder="1" applyAlignment="1">
      <alignment horizontal="right"/>
    </xf>
    <xf numFmtId="9" fontId="10" fillId="0" borderId="8" xfId="0" applyNumberFormat="1" applyFont="1" applyBorder="1" applyAlignment="1">
      <alignment horizontal="right" vertical="center"/>
    </xf>
    <xf numFmtId="9" fontId="10" fillId="0" borderId="11" xfId="0" applyNumberFormat="1" applyFont="1" applyBorder="1" applyAlignment="1">
      <alignment horizontal="right" vertical="center"/>
    </xf>
    <xf numFmtId="0" fontId="17" fillId="0" borderId="15" xfId="0" applyFont="1" applyBorder="1" applyAlignment="1">
      <alignment horizontal="left" vertical="center" wrapText="1"/>
    </xf>
    <xf numFmtId="9" fontId="2" fillId="0" borderId="15" xfId="0" applyNumberFormat="1" applyFont="1" applyBorder="1" applyAlignment="1">
      <alignment horizontal="right"/>
    </xf>
    <xf numFmtId="9" fontId="10" fillId="0" borderId="15" xfId="0" applyNumberFormat="1" applyFont="1" applyBorder="1" applyAlignment="1">
      <alignment horizontal="right" vertical="center"/>
    </xf>
    <xf numFmtId="0" fontId="9" fillId="0" borderId="11" xfId="0" applyFont="1" applyBorder="1" applyAlignment="1">
      <alignment horizontal="left" vertical="center" wrapText="1"/>
    </xf>
    <xf numFmtId="9" fontId="2" fillId="0" borderId="11" xfId="0" applyNumberFormat="1" applyFont="1" applyBorder="1" applyAlignment="1">
      <alignment horizontal="right"/>
    </xf>
    <xf numFmtId="165" fontId="10" fillId="0" borderId="8" xfId="3" applyNumberFormat="1" applyFont="1" applyFill="1" applyBorder="1" applyAlignment="1">
      <alignment horizontal="right" vertical="center"/>
    </xf>
    <xf numFmtId="165" fontId="10" fillId="0" borderId="8" xfId="3" quotePrefix="1" applyNumberFormat="1" applyFont="1" applyFill="1" applyBorder="1" applyAlignment="1">
      <alignment horizontal="right" vertical="center"/>
    </xf>
    <xf numFmtId="0" fontId="9" fillId="0" borderId="9" xfId="0" applyFont="1" applyBorder="1" applyAlignment="1">
      <alignment horizontal="left" vertical="center" wrapText="1"/>
    </xf>
    <xf numFmtId="165" fontId="10" fillId="0" borderId="9" xfId="3" quotePrefix="1" applyNumberFormat="1" applyFont="1" applyFill="1" applyBorder="1" applyAlignment="1">
      <alignment horizontal="right" vertical="center"/>
    </xf>
    <xf numFmtId="165" fontId="10" fillId="0" borderId="9" xfId="3" applyNumberFormat="1" applyFont="1" applyFill="1" applyBorder="1" applyAlignment="1">
      <alignment horizontal="right" vertical="center"/>
    </xf>
    <xf numFmtId="166" fontId="10" fillId="0" borderId="9" xfId="1" applyNumberFormat="1" applyFont="1" applyFill="1" applyBorder="1" applyAlignment="1">
      <alignment horizontal="right" vertical="center"/>
    </xf>
    <xf numFmtId="166" fontId="10" fillId="0" borderId="11" xfId="1" applyNumberFormat="1" applyFont="1" applyFill="1" applyBorder="1" applyAlignment="1">
      <alignment horizontal="right" vertical="center"/>
    </xf>
    <xf numFmtId="0" fontId="2" fillId="0" borderId="0" xfId="0" applyFont="1" applyAlignment="1">
      <alignment wrapText="1"/>
    </xf>
    <xf numFmtId="165" fontId="2" fillId="0" borderId="0" xfId="0" applyNumberFormat="1" applyFont="1"/>
    <xf numFmtId="0" fontId="2" fillId="0" borderId="0" xfId="0" applyFont="1"/>
    <xf numFmtId="168" fontId="10" fillId="0" borderId="8" xfId="1" applyNumberFormat="1" applyFont="1" applyFill="1" applyBorder="1" applyAlignment="1">
      <alignment horizontal="right" vertical="center"/>
    </xf>
    <xf numFmtId="0" fontId="7" fillId="0" borderId="0" xfId="0" applyFont="1" applyAlignment="1">
      <alignment vertical="center" wrapText="1"/>
    </xf>
    <xf numFmtId="0" fontId="7" fillId="0" borderId="0" xfId="0" applyFont="1" applyAlignment="1">
      <alignment vertical="center"/>
    </xf>
    <xf numFmtId="0" fontId="10" fillId="0" borderId="5" xfId="0" applyFont="1" applyBorder="1" applyAlignment="1">
      <alignment horizontal="right" vertical="center"/>
    </xf>
    <xf numFmtId="0" fontId="10" fillId="0" borderId="9" xfId="1" applyNumberFormat="1" applyFont="1" applyFill="1" applyBorder="1" applyAlignment="1">
      <alignment horizontal="right"/>
    </xf>
    <xf numFmtId="168" fontId="10" fillId="0" borderId="9" xfId="1" applyNumberFormat="1" applyFont="1" applyFill="1" applyBorder="1" applyAlignment="1">
      <alignment horizontal="right" vertical="center"/>
    </xf>
    <xf numFmtId="168" fontId="10" fillId="0" borderId="11" xfId="1" applyNumberFormat="1" applyFont="1" applyFill="1" applyBorder="1" applyAlignment="1">
      <alignment horizontal="right" vertical="center"/>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2" fillId="0" borderId="5" xfId="0" applyFont="1" applyBorder="1" applyAlignment="1">
      <alignment horizontal="right"/>
    </xf>
    <xf numFmtId="49" fontId="2" fillId="0" borderId="5" xfId="1" applyNumberFormat="1" applyFont="1" applyFill="1" applyBorder="1" applyAlignment="1">
      <alignment horizontal="right"/>
    </xf>
    <xf numFmtId="0" fontId="2" fillId="0" borderId="5" xfId="1" applyNumberFormat="1" applyFont="1" applyFill="1" applyBorder="1" applyAlignment="1">
      <alignment horizontal="right"/>
    </xf>
    <xf numFmtId="0" fontId="2" fillId="0" borderId="11" xfId="3" applyNumberFormat="1" applyFont="1" applyFill="1" applyBorder="1" applyAlignment="1">
      <alignment horizontal="right"/>
    </xf>
    <xf numFmtId="49" fontId="2" fillId="0" borderId="11" xfId="1" applyNumberFormat="1" applyFont="1" applyFill="1" applyBorder="1" applyAlignment="1">
      <alignment horizontal="right"/>
    </xf>
    <xf numFmtId="0" fontId="2" fillId="0" borderId="11" xfId="1" applyNumberFormat="1" applyFont="1" applyFill="1" applyBorder="1" applyAlignment="1">
      <alignment horizontal="right"/>
    </xf>
    <xf numFmtId="49" fontId="2" fillId="0" borderId="5" xfId="3" applyNumberFormat="1" applyFont="1" applyFill="1" applyBorder="1" applyAlignment="1">
      <alignment horizontal="right"/>
    </xf>
    <xf numFmtId="9" fontId="2" fillId="0" borderId="5" xfId="1" applyFont="1" applyFill="1" applyBorder="1"/>
    <xf numFmtId="49" fontId="2" fillId="0" borderId="9" xfId="3" applyNumberFormat="1" applyFont="1" applyFill="1" applyBorder="1" applyAlignment="1">
      <alignment horizontal="right"/>
    </xf>
    <xf numFmtId="9" fontId="2" fillId="0" borderId="9" xfId="1" applyFont="1" applyFill="1" applyBorder="1" applyAlignment="1">
      <alignment horizontal="right"/>
    </xf>
    <xf numFmtId="9" fontId="2" fillId="0" borderId="11" xfId="1" applyFont="1" applyFill="1" applyBorder="1" applyAlignment="1">
      <alignment horizontal="right"/>
    </xf>
    <xf numFmtId="0" fontId="9" fillId="0" borderId="12" xfId="0" applyFont="1" applyBorder="1" applyAlignment="1">
      <alignment horizontal="left" vertical="center" wrapText="1"/>
    </xf>
    <xf numFmtId="165" fontId="2" fillId="0" borderId="15" xfId="3" applyNumberFormat="1" applyFont="1" applyFill="1" applyBorder="1" applyAlignment="1">
      <alignment horizontal="right"/>
    </xf>
    <xf numFmtId="0" fontId="9" fillId="0" borderId="1" xfId="0" applyFont="1" applyBorder="1" applyAlignment="1">
      <alignment horizontal="left" vertical="center" wrapText="1"/>
    </xf>
    <xf numFmtId="167" fontId="2" fillId="0" borderId="1" xfId="3" applyNumberFormat="1" applyFont="1" applyFill="1" applyBorder="1" applyAlignment="1">
      <alignment horizontal="right"/>
    </xf>
    <xf numFmtId="0" fontId="10" fillId="0" borderId="1" xfId="0" applyFont="1" applyBorder="1" applyAlignment="1">
      <alignment horizontal="right" vertical="center"/>
    </xf>
    <xf numFmtId="0" fontId="11" fillId="0" borderId="0" xfId="0" applyFont="1" applyAlignment="1">
      <alignment horizontal="left" vertical="center" wrapText="1"/>
    </xf>
    <xf numFmtId="165" fontId="2" fillId="0" borderId="0" xfId="3" applyNumberFormat="1" applyFont="1" applyFill="1" applyBorder="1" applyAlignment="1">
      <alignment horizontal="right"/>
    </xf>
    <xf numFmtId="0" fontId="20" fillId="0" borderId="0" xfId="0" applyFont="1" applyAlignment="1">
      <alignment horizontal="left" indent="4"/>
    </xf>
    <xf numFmtId="0" fontId="3" fillId="0" borderId="0" xfId="0" applyFont="1" applyAlignment="1">
      <alignment horizontal="left" indent="4"/>
    </xf>
    <xf numFmtId="9" fontId="3" fillId="0" borderId="0" xfId="1" applyFont="1" applyFill="1"/>
    <xf numFmtId="0" fontId="8" fillId="5" borderId="0" xfId="0" applyFont="1" applyFill="1" applyAlignment="1">
      <alignment horizontal="center" vertical="center" wrapText="1"/>
    </xf>
    <xf numFmtId="165" fontId="3" fillId="0" borderId="0" xfId="0" applyNumberFormat="1" applyFont="1"/>
    <xf numFmtId="43" fontId="3" fillId="0" borderId="0" xfId="0" applyNumberFormat="1" applyFont="1"/>
    <xf numFmtId="169" fontId="3" fillId="0" borderId="0" xfId="0" applyNumberFormat="1" applyFont="1"/>
    <xf numFmtId="170" fontId="3" fillId="0" borderId="0" xfId="0" applyNumberFormat="1" applyFont="1"/>
    <xf numFmtId="0" fontId="3" fillId="0" borderId="0" xfId="0" quotePrefix="1" applyFont="1"/>
    <xf numFmtId="43" fontId="3" fillId="0" borderId="0" xfId="2" applyFont="1"/>
    <xf numFmtId="0" fontId="5" fillId="0" borderId="0" xfId="0" applyFont="1" applyAlignment="1">
      <alignment vertical="center" wrapText="1"/>
    </xf>
    <xf numFmtId="0" fontId="6" fillId="0" borderId="0" xfId="0" applyFont="1" applyAlignment="1">
      <alignment vertical="center"/>
    </xf>
    <xf numFmtId="0" fontId="5" fillId="4" borderId="0" xfId="0" applyFont="1" applyFill="1" applyAlignment="1">
      <alignment vertical="center" wrapText="1"/>
    </xf>
    <xf numFmtId="0" fontId="13" fillId="3" borderId="0" xfId="0" applyFont="1" applyFill="1" applyAlignment="1">
      <alignment horizontal="left" vertical="center"/>
    </xf>
    <xf numFmtId="0" fontId="14" fillId="3" borderId="0" xfId="0" applyFont="1" applyFill="1" applyAlignment="1">
      <alignment horizontal="left" vertical="center"/>
    </xf>
    <xf numFmtId="49" fontId="2" fillId="0" borderId="5" xfId="3" applyNumberFormat="1" applyFont="1" applyFill="1" applyBorder="1" applyAlignment="1">
      <alignment horizontal="right" vertical="center"/>
    </xf>
    <xf numFmtId="169" fontId="2" fillId="0" borderId="5" xfId="3" applyNumberFormat="1" applyFont="1" applyFill="1" applyBorder="1" applyAlignment="1">
      <alignment horizontal="right" vertical="center"/>
    </xf>
    <xf numFmtId="0" fontId="3" fillId="2" borderId="0" xfId="0" applyFont="1" applyFill="1"/>
    <xf numFmtId="0" fontId="9" fillId="0" borderId="8" xfId="4" applyFont="1" applyBorder="1" applyAlignment="1">
      <alignment horizontal="left" vertical="center" wrapText="1"/>
    </xf>
    <xf numFmtId="169" fontId="2" fillId="0" borderId="6" xfId="3" applyNumberFormat="1" applyFont="1" applyFill="1" applyBorder="1" applyAlignment="1">
      <alignment horizontal="right" vertical="center"/>
    </xf>
    <xf numFmtId="49" fontId="9" fillId="6" borderId="1" xfId="3" applyNumberFormat="1" applyFont="1" applyFill="1" applyBorder="1" applyAlignment="1">
      <alignment horizontal="right" vertical="center"/>
    </xf>
    <xf numFmtId="169" fontId="9" fillId="6" borderId="1" xfId="3" applyNumberFormat="1" applyFont="1" applyFill="1" applyBorder="1" applyAlignment="1">
      <alignment horizontal="right" vertical="center"/>
    </xf>
    <xf numFmtId="49" fontId="2" fillId="0" borderId="8" xfId="3" applyNumberFormat="1" applyFont="1" applyFill="1" applyBorder="1" applyAlignment="1">
      <alignment horizontal="right"/>
    </xf>
    <xf numFmtId="169" fontId="2" fillId="0" borderId="8" xfId="3" applyNumberFormat="1" applyFont="1" applyFill="1" applyBorder="1" applyAlignment="1">
      <alignment horizontal="right"/>
    </xf>
    <xf numFmtId="49" fontId="2" fillId="0" borderId="11" xfId="3" applyNumberFormat="1" applyFont="1" applyFill="1" applyBorder="1" applyAlignment="1">
      <alignment horizontal="right"/>
    </xf>
    <xf numFmtId="169" fontId="2" fillId="0" borderId="11" xfId="3" applyNumberFormat="1" applyFont="1" applyFill="1" applyBorder="1" applyAlignment="1">
      <alignment horizontal="right"/>
    </xf>
    <xf numFmtId="0" fontId="17" fillId="0" borderId="9" xfId="0" applyFont="1" applyBorder="1" applyAlignment="1">
      <alignment horizontal="left" vertical="center" wrapText="1"/>
    </xf>
    <xf numFmtId="9" fontId="2" fillId="0" borderId="9" xfId="0" applyNumberFormat="1" applyFont="1" applyBorder="1" applyAlignment="1">
      <alignment horizontal="right"/>
    </xf>
    <xf numFmtId="9" fontId="10" fillId="0" borderId="9" xfId="0" applyNumberFormat="1" applyFont="1" applyBorder="1" applyAlignment="1">
      <alignment horizontal="right" vertical="center"/>
    </xf>
    <xf numFmtId="169" fontId="2" fillId="0" borderId="8" xfId="3" applyNumberFormat="1" applyFont="1" applyFill="1" applyBorder="1" applyAlignment="1">
      <alignment horizontal="right" vertical="center"/>
    </xf>
    <xf numFmtId="169" fontId="2" fillId="0" borderId="9" xfId="3" applyNumberFormat="1" applyFont="1" applyFill="1" applyBorder="1" applyAlignment="1">
      <alignment horizontal="right" vertical="center"/>
    </xf>
    <xf numFmtId="165" fontId="2" fillId="0" borderId="9" xfId="3" applyNumberFormat="1" applyFont="1" applyFill="1" applyBorder="1" applyAlignment="1">
      <alignment horizontal="right" vertical="center"/>
    </xf>
    <xf numFmtId="166" fontId="2" fillId="0" borderId="11" xfId="1" applyNumberFormat="1" applyFont="1" applyFill="1" applyBorder="1" applyAlignment="1">
      <alignment horizontal="right" vertical="center"/>
    </xf>
    <xf numFmtId="0" fontId="22" fillId="0" borderId="0" xfId="0" applyFont="1" applyAlignment="1">
      <alignment horizontal="left" vertical="top" wrapText="1"/>
    </xf>
    <xf numFmtId="0" fontId="8" fillId="5" borderId="18" xfId="0" applyFont="1" applyFill="1" applyBorder="1" applyAlignment="1">
      <alignment horizontal="left" vertical="center" wrapText="1"/>
    </xf>
    <xf numFmtId="0" fontId="8" fillId="5" borderId="18" xfId="0" applyFont="1" applyFill="1" applyBorder="1" applyAlignment="1">
      <alignment horizontal="center"/>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20" fillId="0" borderId="0" xfId="0" applyFont="1"/>
    <xf numFmtId="0" fontId="9" fillId="0" borderId="0" xfId="0" applyFont="1" applyAlignment="1">
      <alignment horizontal="left" vertical="center" wrapText="1"/>
    </xf>
    <xf numFmtId="0" fontId="10" fillId="0" borderId="0" xfId="0" applyFont="1" applyAlignment="1">
      <alignment horizontal="right" vertical="center"/>
    </xf>
    <xf numFmtId="0" fontId="23" fillId="0" borderId="0" xfId="0" applyFont="1" applyAlignment="1">
      <alignment horizontal="left" vertical="center"/>
    </xf>
    <xf numFmtId="165" fontId="2" fillId="3" borderId="5" xfId="3" applyNumberFormat="1" applyFont="1" applyFill="1" applyBorder="1" applyAlignment="1">
      <alignment horizontal="right"/>
    </xf>
    <xf numFmtId="165" fontId="2" fillId="3" borderId="8" xfId="3" applyNumberFormat="1" applyFont="1" applyFill="1" applyBorder="1" applyAlignment="1">
      <alignment horizontal="right"/>
    </xf>
    <xf numFmtId="165" fontId="2" fillId="3" borderId="9" xfId="3" applyNumberFormat="1" applyFont="1" applyFill="1" applyBorder="1" applyAlignment="1">
      <alignment horizontal="right"/>
    </xf>
    <xf numFmtId="1" fontId="2" fillId="3" borderId="11" xfId="3" applyNumberFormat="1" applyFont="1" applyFill="1" applyBorder="1" applyAlignment="1">
      <alignment horizontal="right"/>
    </xf>
    <xf numFmtId="0" fontId="2" fillId="7" borderId="0" xfId="0" applyFont="1" applyFill="1"/>
    <xf numFmtId="0" fontId="6" fillId="7" borderId="0" xfId="0" applyFont="1" applyFill="1" applyAlignment="1">
      <alignment vertical="center"/>
    </xf>
    <xf numFmtId="0" fontId="13" fillId="7" borderId="13" xfId="0" applyFont="1" applyFill="1" applyBorder="1" applyAlignment="1">
      <alignment vertical="center"/>
    </xf>
    <xf numFmtId="0" fontId="8" fillId="7" borderId="1" xfId="0" applyFont="1" applyFill="1" applyBorder="1" applyAlignment="1">
      <alignment horizontal="center" vertical="center" wrapText="1"/>
    </xf>
    <xf numFmtId="165" fontId="2" fillId="7" borderId="5" xfId="3" applyNumberFormat="1" applyFont="1" applyFill="1" applyBorder="1" applyAlignment="1">
      <alignment horizontal="right" vertical="center"/>
    </xf>
    <xf numFmtId="165" fontId="2" fillId="7" borderId="6" xfId="3" applyNumberFormat="1" applyFont="1" applyFill="1" applyBorder="1" applyAlignment="1">
      <alignment horizontal="right" vertical="center"/>
    </xf>
    <xf numFmtId="165" fontId="12" fillId="7" borderId="0" xfId="3" applyNumberFormat="1" applyFont="1" applyFill="1" applyBorder="1" applyAlignment="1">
      <alignment horizontal="right"/>
    </xf>
    <xf numFmtId="165" fontId="9" fillId="7" borderId="1" xfId="3" applyNumberFormat="1" applyFont="1" applyFill="1" applyBorder="1" applyAlignment="1">
      <alignment horizontal="right" vertical="center"/>
    </xf>
    <xf numFmtId="165" fontId="15" fillId="7" borderId="0" xfId="3" applyNumberFormat="1" applyFont="1" applyFill="1" applyBorder="1" applyAlignment="1">
      <alignment horizontal="right" vertical="center"/>
    </xf>
    <xf numFmtId="0" fontId="8" fillId="7" borderId="14" xfId="0" applyFont="1" applyFill="1" applyBorder="1" applyAlignment="1">
      <alignment horizontal="center" vertical="center" wrapText="1"/>
    </xf>
    <xf numFmtId="165" fontId="2" fillId="7" borderId="5" xfId="3" applyNumberFormat="1" applyFont="1" applyFill="1" applyBorder="1" applyAlignment="1">
      <alignment horizontal="right"/>
    </xf>
    <xf numFmtId="165" fontId="2" fillId="7" borderId="8" xfId="3" applyNumberFormat="1" applyFont="1" applyFill="1" applyBorder="1" applyAlignment="1">
      <alignment horizontal="right"/>
    </xf>
    <xf numFmtId="165" fontId="2" fillId="7" borderId="11" xfId="3" applyNumberFormat="1" applyFont="1" applyFill="1" applyBorder="1" applyAlignment="1">
      <alignment horizontal="right"/>
    </xf>
    <xf numFmtId="0" fontId="16" fillId="7" borderId="0" xfId="0" applyFont="1" applyFill="1" applyAlignment="1">
      <alignment vertical="center"/>
    </xf>
    <xf numFmtId="9" fontId="10" fillId="7" borderId="5" xfId="0" applyNumberFormat="1" applyFont="1" applyFill="1" applyBorder="1" applyAlignment="1">
      <alignment horizontal="right" vertical="center"/>
    </xf>
    <xf numFmtId="9" fontId="10" fillId="7" borderId="8" xfId="0" applyNumberFormat="1" applyFont="1" applyFill="1" applyBorder="1" applyAlignment="1">
      <alignment horizontal="right"/>
    </xf>
    <xf numFmtId="9" fontId="10" fillId="7" borderId="8" xfId="0" applyNumberFormat="1" applyFont="1" applyFill="1" applyBorder="1" applyAlignment="1">
      <alignment horizontal="right" vertical="center"/>
    </xf>
    <xf numFmtId="9" fontId="10" fillId="7" borderId="15" xfId="0" applyNumberFormat="1" applyFont="1" applyFill="1" applyBorder="1" applyAlignment="1">
      <alignment horizontal="right" vertical="center"/>
    </xf>
    <xf numFmtId="9" fontId="10" fillId="7" borderId="11" xfId="0" applyNumberFormat="1" applyFont="1" applyFill="1" applyBorder="1" applyAlignment="1">
      <alignment horizontal="right" vertical="center"/>
    </xf>
    <xf numFmtId="165" fontId="10" fillId="7" borderId="8" xfId="3" applyNumberFormat="1" applyFont="1" applyFill="1" applyBorder="1" applyAlignment="1">
      <alignment horizontal="right" vertical="center"/>
    </xf>
    <xf numFmtId="165" fontId="10" fillId="7" borderId="8" xfId="3" quotePrefix="1" applyNumberFormat="1" applyFont="1" applyFill="1" applyBorder="1" applyAlignment="1">
      <alignment horizontal="right" vertical="center"/>
    </xf>
    <xf numFmtId="49" fontId="2" fillId="7" borderId="8" xfId="3" applyNumberFormat="1" applyFont="1" applyFill="1" applyBorder="1" applyAlignment="1">
      <alignment horizontal="right" vertical="center"/>
    </xf>
    <xf numFmtId="49" fontId="2" fillId="7" borderId="9" xfId="3" applyNumberFormat="1" applyFont="1" applyFill="1" applyBorder="1" applyAlignment="1">
      <alignment horizontal="right" vertical="center"/>
    </xf>
    <xf numFmtId="49" fontId="2" fillId="7" borderId="11" xfId="1" applyNumberFormat="1" applyFont="1" applyFill="1" applyBorder="1" applyAlignment="1">
      <alignment horizontal="right" vertical="center"/>
    </xf>
    <xf numFmtId="0" fontId="7" fillId="7" borderId="0" xfId="0" applyFont="1" applyFill="1" applyAlignment="1">
      <alignment vertical="center"/>
    </xf>
    <xf numFmtId="0" fontId="10" fillId="7" borderId="5" xfId="0" applyFont="1" applyFill="1" applyBorder="1" applyAlignment="1">
      <alignment horizontal="right" vertical="center"/>
    </xf>
    <xf numFmtId="0" fontId="10" fillId="7" borderId="8" xfId="1" applyNumberFormat="1" applyFont="1" applyFill="1" applyBorder="1" applyAlignment="1">
      <alignment horizontal="right" vertical="center"/>
    </xf>
    <xf numFmtId="0" fontId="10" fillId="7" borderId="9" xfId="1" applyNumberFormat="1" applyFont="1" applyFill="1" applyBorder="1" applyAlignment="1">
      <alignment horizontal="right" vertical="center"/>
    </xf>
    <xf numFmtId="0" fontId="10" fillId="7" borderId="0" xfId="0" applyFont="1" applyFill="1" applyAlignment="1">
      <alignment horizontal="left" vertical="top" wrapText="1"/>
    </xf>
    <xf numFmtId="49" fontId="2" fillId="7" borderId="5" xfId="1" applyNumberFormat="1" applyFont="1" applyFill="1" applyBorder="1" applyAlignment="1">
      <alignment horizontal="right"/>
    </xf>
    <xf numFmtId="49" fontId="2" fillId="7" borderId="11" xfId="1" applyNumberFormat="1" applyFont="1" applyFill="1" applyBorder="1" applyAlignment="1">
      <alignment horizontal="right"/>
    </xf>
    <xf numFmtId="9" fontId="2" fillId="7" borderId="5" xfId="1" applyFont="1" applyFill="1" applyBorder="1"/>
    <xf numFmtId="9" fontId="2" fillId="7" borderId="9" xfId="1" applyFont="1" applyFill="1" applyBorder="1" applyAlignment="1">
      <alignment horizontal="right"/>
    </xf>
    <xf numFmtId="165" fontId="2" fillId="7" borderId="15" xfId="3" applyNumberFormat="1" applyFont="1" applyFill="1" applyBorder="1" applyAlignment="1">
      <alignment horizontal="right"/>
    </xf>
    <xf numFmtId="0" fontId="10" fillId="7" borderId="1" xfId="0" applyFont="1" applyFill="1" applyBorder="1" applyAlignment="1">
      <alignment horizontal="right" vertical="center"/>
    </xf>
    <xf numFmtId="165" fontId="2" fillId="7" borderId="0" xfId="3" applyNumberFormat="1" applyFont="1" applyFill="1" applyBorder="1" applyAlignment="1">
      <alignment horizontal="right"/>
    </xf>
    <xf numFmtId="166" fontId="2" fillId="7" borderId="11" xfId="1" applyNumberFormat="1" applyFont="1" applyFill="1" applyBorder="1" applyAlignment="1">
      <alignment horizontal="right" vertical="center"/>
    </xf>
    <xf numFmtId="0" fontId="10" fillId="7" borderId="11" xfId="1" applyNumberFormat="1" applyFont="1" applyFill="1" applyBorder="1" applyAlignment="1">
      <alignment horizontal="right" vertical="center"/>
    </xf>
    <xf numFmtId="9" fontId="2" fillId="7" borderId="11" xfId="1" applyFont="1" applyFill="1" applyBorder="1" applyAlignment="1">
      <alignment horizontal="right"/>
    </xf>
    <xf numFmtId="165" fontId="2" fillId="7" borderId="0" xfId="0" applyNumberFormat="1" applyFont="1" applyFill="1"/>
    <xf numFmtId="0" fontId="9" fillId="3" borderId="5" xfId="0" applyFont="1" applyFill="1" applyBorder="1" applyAlignment="1">
      <alignment horizontal="left" vertical="center" wrapText="1"/>
    </xf>
    <xf numFmtId="165" fontId="10" fillId="3" borderId="5" xfId="3" applyNumberFormat="1" applyFont="1" applyFill="1" applyBorder="1" applyAlignment="1">
      <alignment horizontal="right"/>
    </xf>
    <xf numFmtId="165" fontId="10" fillId="3" borderId="1" xfId="3" applyNumberFormat="1" applyFont="1" applyFill="1" applyBorder="1" applyAlignment="1">
      <alignment horizontal="right"/>
    </xf>
    <xf numFmtId="0" fontId="9" fillId="3" borderId="6" xfId="0" applyFont="1" applyFill="1" applyBorder="1" applyAlignment="1">
      <alignment horizontal="left" vertical="center" wrapText="1" indent="2"/>
    </xf>
    <xf numFmtId="165" fontId="2" fillId="3" borderId="6" xfId="3" applyNumberFormat="1" applyFont="1" applyFill="1" applyBorder="1" applyAlignment="1">
      <alignment horizontal="right"/>
    </xf>
    <xf numFmtId="165" fontId="10" fillId="3" borderId="6" xfId="3" applyNumberFormat="1" applyFont="1" applyFill="1" applyBorder="1" applyAlignment="1">
      <alignment horizontal="right"/>
    </xf>
    <xf numFmtId="165" fontId="10" fillId="3" borderId="8" xfId="3" quotePrefix="1" applyNumberFormat="1" applyFont="1" applyFill="1" applyBorder="1" applyAlignment="1">
      <alignment horizontal="right"/>
    </xf>
    <xf numFmtId="165" fontId="10" fillId="3" borderId="8" xfId="3" applyNumberFormat="1" applyFont="1" applyFill="1" applyBorder="1" applyAlignment="1">
      <alignment horizontal="left" indent="4"/>
    </xf>
    <xf numFmtId="165" fontId="10" fillId="3" borderId="1" xfId="3" applyNumberFormat="1" applyFont="1" applyFill="1" applyBorder="1" applyAlignment="1">
      <alignment horizontal="left" indent="4"/>
    </xf>
    <xf numFmtId="0" fontId="9" fillId="3" borderId="8" xfId="0" applyFont="1" applyFill="1" applyBorder="1" applyAlignment="1">
      <alignment horizontal="left" vertical="center" indent="2"/>
    </xf>
    <xf numFmtId="165" fontId="2" fillId="3" borderId="8" xfId="3" applyNumberFormat="1" applyFont="1" applyFill="1" applyBorder="1" applyAlignment="1">
      <alignment horizontal="left" indent="4"/>
    </xf>
    <xf numFmtId="0" fontId="9" fillId="3" borderId="8" xfId="0" applyFont="1" applyFill="1" applyBorder="1" applyAlignment="1">
      <alignment horizontal="left" vertical="center" wrapText="1" indent="2"/>
    </xf>
    <xf numFmtId="165" fontId="10" fillId="3" borderId="8" xfId="3" applyNumberFormat="1" applyFont="1" applyFill="1" applyBorder="1" applyAlignment="1">
      <alignment horizontal="right"/>
    </xf>
    <xf numFmtId="0" fontId="9" fillId="3" borderId="11" xfId="0" applyFont="1" applyFill="1" applyBorder="1" applyAlignment="1">
      <alignment horizontal="left" vertical="center" wrapText="1" indent="2"/>
    </xf>
    <xf numFmtId="9" fontId="10" fillId="3" borderId="11" xfId="1" applyFont="1" applyFill="1" applyBorder="1" applyAlignment="1">
      <alignment horizontal="right"/>
    </xf>
    <xf numFmtId="9" fontId="10" fillId="3" borderId="1" xfId="1" applyFont="1" applyFill="1" applyBorder="1" applyAlignment="1">
      <alignment horizontal="right"/>
    </xf>
    <xf numFmtId="0" fontId="19" fillId="3" borderId="1" xfId="0" applyFont="1" applyFill="1" applyBorder="1" applyAlignment="1">
      <alignment horizontal="left" vertical="center"/>
    </xf>
    <xf numFmtId="0" fontId="9" fillId="3" borderId="8" xfId="0" applyFont="1" applyFill="1" applyBorder="1" applyAlignment="1">
      <alignment horizontal="left" vertical="center" wrapText="1" indent="1"/>
    </xf>
    <xf numFmtId="0" fontId="9" fillId="3" borderId="9" xfId="0" applyFont="1" applyFill="1" applyBorder="1" applyAlignment="1">
      <alignment horizontal="left" vertical="center" wrapText="1" indent="1"/>
    </xf>
    <xf numFmtId="0" fontId="9" fillId="3" borderId="11" xfId="0" applyFont="1" applyFill="1" applyBorder="1" applyAlignment="1">
      <alignment horizontal="left" vertical="center" wrapText="1" indent="1"/>
    </xf>
    <xf numFmtId="0" fontId="2" fillId="3" borderId="11" xfId="3" applyNumberFormat="1" applyFont="1" applyFill="1" applyBorder="1" applyAlignment="1">
      <alignment horizontal="right"/>
    </xf>
    <xf numFmtId="165" fontId="2" fillId="3" borderId="11" xfId="3" applyNumberFormat="1" applyFont="1" applyFill="1" applyBorder="1" applyAlignment="1">
      <alignment horizontal="right"/>
    </xf>
    <xf numFmtId="165" fontId="2" fillId="3" borderId="0" xfId="3" applyNumberFormat="1" applyFont="1" applyFill="1" applyBorder="1" applyAlignment="1">
      <alignment horizontal="right"/>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167" fontId="10" fillId="3" borderId="5" xfId="3" applyNumberFormat="1" applyFont="1" applyFill="1" applyBorder="1" applyAlignment="1">
      <alignment horizontal="right"/>
    </xf>
    <xf numFmtId="43" fontId="10" fillId="3" borderId="9" xfId="3" applyNumberFormat="1" applyFont="1" applyFill="1" applyBorder="1" applyAlignment="1">
      <alignment horizontal="right"/>
    </xf>
    <xf numFmtId="167" fontId="10" fillId="3" borderId="9" xfId="3" applyNumberFormat="1" applyFont="1" applyFill="1" applyBorder="1" applyAlignment="1">
      <alignment horizontal="right"/>
    </xf>
    <xf numFmtId="0" fontId="9" fillId="3" borderId="11" xfId="0" applyFont="1" applyFill="1" applyBorder="1" applyAlignment="1">
      <alignment horizontal="left" vertical="center" wrapText="1"/>
    </xf>
    <xf numFmtId="165" fontId="10" fillId="3" borderId="11" xfId="3" applyNumberFormat="1" applyFont="1" applyFill="1" applyBorder="1" applyAlignment="1">
      <alignment horizontal="right"/>
    </xf>
    <xf numFmtId="0" fontId="9" fillId="3" borderId="1" xfId="0" applyFont="1" applyFill="1" applyBorder="1" applyAlignment="1">
      <alignment horizontal="left" vertical="center" wrapText="1"/>
    </xf>
    <xf numFmtId="165" fontId="2" fillId="3" borderId="1" xfId="3" applyNumberFormat="1" applyFont="1" applyFill="1" applyBorder="1" applyAlignment="1">
      <alignment horizontal="right"/>
    </xf>
    <xf numFmtId="9" fontId="2" fillId="3" borderId="1" xfId="1" applyFont="1" applyFill="1" applyBorder="1"/>
    <xf numFmtId="9" fontId="10" fillId="3" borderId="1" xfId="0" applyNumberFormat="1" applyFont="1" applyFill="1" applyBorder="1" applyAlignment="1">
      <alignment horizontal="right" vertical="center" wrapText="1"/>
    </xf>
    <xf numFmtId="0" fontId="9" fillId="3" borderId="5" xfId="4" applyFont="1" applyFill="1" applyBorder="1" applyAlignment="1">
      <alignment horizontal="left" vertical="center" wrapText="1"/>
    </xf>
    <xf numFmtId="165" fontId="2" fillId="3" borderId="5" xfId="3" applyNumberFormat="1" applyFont="1" applyFill="1" applyBorder="1" applyAlignment="1">
      <alignment horizontal="right" vertical="center"/>
    </xf>
    <xf numFmtId="0" fontId="9" fillId="3" borderId="6" xfId="4" applyFont="1" applyFill="1" applyBorder="1" applyAlignment="1">
      <alignment horizontal="left" vertical="center" wrapText="1"/>
    </xf>
    <xf numFmtId="165" fontId="2" fillId="3" borderId="6" xfId="3" applyNumberFormat="1" applyFont="1" applyFill="1" applyBorder="1" applyAlignment="1">
      <alignment horizontal="right" vertical="center"/>
    </xf>
    <xf numFmtId="165" fontId="12" fillId="3" borderId="0" xfId="3" applyNumberFormat="1" applyFont="1" applyFill="1" applyBorder="1" applyAlignment="1">
      <alignment horizontal="right"/>
    </xf>
    <xf numFmtId="0" fontId="9" fillId="0" borderId="20" xfId="0" applyFont="1" applyBorder="1" applyAlignment="1">
      <alignment horizontal="left" vertical="center" wrapText="1"/>
    </xf>
    <xf numFmtId="165" fontId="10" fillId="0" borderId="21" xfId="3" quotePrefix="1" applyNumberFormat="1" applyFont="1" applyFill="1" applyBorder="1" applyAlignment="1">
      <alignment horizontal="right" vertical="center"/>
    </xf>
    <xf numFmtId="165" fontId="10" fillId="7" borderId="21" xfId="3" quotePrefix="1" applyNumberFormat="1" applyFont="1" applyFill="1" applyBorder="1" applyAlignment="1">
      <alignment horizontal="right" vertical="center"/>
    </xf>
    <xf numFmtId="165" fontId="10" fillId="0" borderId="21" xfId="3" applyNumberFormat="1" applyFont="1" applyFill="1" applyBorder="1" applyAlignment="1">
      <alignment horizontal="right" vertical="center"/>
    </xf>
    <xf numFmtId="165" fontId="10" fillId="0" borderId="22" xfId="3" applyNumberFormat="1" applyFont="1" applyFill="1" applyBorder="1" applyAlignment="1">
      <alignment horizontal="right" vertical="center"/>
    </xf>
    <xf numFmtId="0" fontId="9" fillId="0" borderId="23" xfId="0" applyFont="1" applyBorder="1" applyAlignment="1">
      <alignment horizontal="left" vertical="center" wrapText="1"/>
    </xf>
    <xf numFmtId="165" fontId="10" fillId="0" borderId="24" xfId="3" applyNumberFormat="1" applyFont="1" applyFill="1" applyBorder="1" applyAlignment="1">
      <alignment horizontal="right" vertical="center"/>
    </xf>
    <xf numFmtId="165" fontId="10" fillId="7" borderId="24" xfId="3" applyNumberFormat="1" applyFont="1" applyFill="1" applyBorder="1" applyAlignment="1">
      <alignment horizontal="right" vertical="center"/>
    </xf>
    <xf numFmtId="165" fontId="10" fillId="0" borderId="25" xfId="3" applyNumberFormat="1" applyFont="1" applyFill="1" applyBorder="1" applyAlignment="1">
      <alignment horizontal="right" vertical="center"/>
    </xf>
    <xf numFmtId="0" fontId="9" fillId="0" borderId="26" xfId="0" applyFont="1" applyBorder="1" applyAlignment="1">
      <alignment horizontal="left" vertical="center" wrapText="1"/>
    </xf>
    <xf numFmtId="0" fontId="10" fillId="0" borderId="27" xfId="1" applyNumberFormat="1" applyFont="1" applyFill="1" applyBorder="1" applyAlignment="1">
      <alignment horizontal="right"/>
    </xf>
    <xf numFmtId="0" fontId="10" fillId="7" borderId="27" xfId="1" applyNumberFormat="1" applyFont="1" applyFill="1" applyBorder="1" applyAlignment="1">
      <alignment horizontal="right" vertical="center"/>
    </xf>
    <xf numFmtId="168" fontId="10" fillId="0" borderId="27" xfId="1" applyNumberFormat="1" applyFont="1" applyFill="1" applyBorder="1" applyAlignment="1">
      <alignment horizontal="right" vertical="center"/>
    </xf>
    <xf numFmtId="168" fontId="10" fillId="0" borderId="28" xfId="1" applyNumberFormat="1" applyFont="1" applyFill="1" applyBorder="1" applyAlignment="1">
      <alignment horizontal="right" vertical="center"/>
    </xf>
    <xf numFmtId="0" fontId="10" fillId="0" borderId="21" xfId="0" applyFont="1" applyBorder="1" applyAlignment="1">
      <alignment horizontal="right" vertical="center"/>
    </xf>
    <xf numFmtId="0" fontId="10" fillId="0" borderId="22" xfId="0" applyFont="1" applyBorder="1" applyAlignment="1">
      <alignment horizontal="right" vertical="center"/>
    </xf>
    <xf numFmtId="168" fontId="10" fillId="0" borderId="24" xfId="1" applyNumberFormat="1" applyFont="1" applyFill="1" applyBorder="1" applyAlignment="1">
      <alignment horizontal="right" vertical="center"/>
    </xf>
    <xf numFmtId="168" fontId="10" fillId="0" borderId="25" xfId="1" applyNumberFormat="1" applyFont="1" applyFill="1" applyBorder="1" applyAlignment="1">
      <alignment horizontal="right" vertical="center"/>
    </xf>
    <xf numFmtId="0" fontId="9" fillId="3" borderId="20" xfId="4" applyFont="1" applyFill="1" applyBorder="1" applyAlignment="1">
      <alignment horizontal="left" vertical="center" wrapText="1"/>
    </xf>
    <xf numFmtId="165" fontId="2" fillId="3" borderId="21" xfId="3" applyNumberFormat="1" applyFont="1" applyFill="1" applyBorder="1" applyAlignment="1">
      <alignment horizontal="right" vertical="center"/>
    </xf>
    <xf numFmtId="165" fontId="2" fillId="3" borderId="22" xfId="3" applyNumberFormat="1" applyFont="1" applyFill="1" applyBorder="1" applyAlignment="1">
      <alignment horizontal="right" vertical="center"/>
    </xf>
    <xf numFmtId="0" fontId="9" fillId="3" borderId="23" xfId="4" applyFont="1" applyFill="1" applyBorder="1" applyAlignment="1">
      <alignment horizontal="left" vertical="center" wrapText="1"/>
    </xf>
    <xf numFmtId="165" fontId="2" fillId="3" borderId="24" xfId="3" applyNumberFormat="1" applyFont="1" applyFill="1" applyBorder="1" applyAlignment="1">
      <alignment horizontal="right" vertical="center"/>
    </xf>
    <xf numFmtId="165" fontId="2" fillId="3" borderId="25" xfId="3" applyNumberFormat="1" applyFont="1" applyFill="1" applyBorder="1" applyAlignment="1">
      <alignment horizontal="right" vertical="center"/>
    </xf>
    <xf numFmtId="165" fontId="12" fillId="3" borderId="27" xfId="3" applyNumberFormat="1" applyFont="1" applyFill="1" applyBorder="1" applyAlignment="1">
      <alignment horizontal="right"/>
    </xf>
    <xf numFmtId="165" fontId="2" fillId="3" borderId="27" xfId="3" applyNumberFormat="1" applyFont="1" applyFill="1" applyBorder="1" applyAlignment="1">
      <alignment horizontal="right" vertical="center"/>
    </xf>
    <xf numFmtId="165" fontId="2" fillId="3" borderId="28" xfId="3" applyNumberFormat="1" applyFont="1" applyFill="1" applyBorder="1" applyAlignment="1">
      <alignment horizontal="right" vertical="center"/>
    </xf>
    <xf numFmtId="165" fontId="2" fillId="0" borderId="21" xfId="3" applyNumberFormat="1" applyFont="1" applyFill="1" applyBorder="1" applyAlignment="1">
      <alignment horizontal="right" vertical="center"/>
    </xf>
    <xf numFmtId="165" fontId="2" fillId="0" borderId="22" xfId="3" applyNumberFormat="1" applyFont="1" applyFill="1" applyBorder="1" applyAlignment="1">
      <alignment horizontal="right" vertical="center"/>
    </xf>
    <xf numFmtId="165" fontId="10" fillId="0" borderId="24" xfId="3" quotePrefix="1" applyNumberFormat="1" applyFont="1" applyFill="1" applyBorder="1" applyAlignment="1">
      <alignment horizontal="right" vertical="center"/>
    </xf>
    <xf numFmtId="169" fontId="2" fillId="0" borderId="24" xfId="3" applyNumberFormat="1" applyFont="1" applyFill="1" applyBorder="1" applyAlignment="1">
      <alignment horizontal="right" vertical="center"/>
    </xf>
    <xf numFmtId="165" fontId="2" fillId="0" borderId="24" xfId="3" applyNumberFormat="1" applyFont="1" applyFill="1" applyBorder="1" applyAlignment="1">
      <alignment horizontal="right" vertical="center"/>
    </xf>
    <xf numFmtId="166" fontId="10" fillId="0" borderId="24" xfId="1" applyNumberFormat="1" applyFont="1" applyFill="1" applyBorder="1" applyAlignment="1">
      <alignment horizontal="right" vertical="center"/>
    </xf>
    <xf numFmtId="166" fontId="2" fillId="0" borderId="24" xfId="1" applyNumberFormat="1" applyFont="1" applyFill="1" applyBorder="1" applyAlignment="1">
      <alignment horizontal="right" vertical="center"/>
    </xf>
    <xf numFmtId="166" fontId="10" fillId="0" borderId="25" xfId="1" applyNumberFormat="1" applyFont="1" applyFill="1" applyBorder="1" applyAlignment="1">
      <alignment horizontal="right" vertical="center"/>
    </xf>
    <xf numFmtId="166" fontId="10" fillId="0" borderId="27" xfId="1" applyNumberFormat="1" applyFont="1" applyFill="1" applyBorder="1" applyAlignment="1">
      <alignment horizontal="right" vertical="center"/>
    </xf>
    <xf numFmtId="166" fontId="2" fillId="0" borderId="27" xfId="1" applyNumberFormat="1" applyFont="1" applyFill="1" applyBorder="1" applyAlignment="1">
      <alignment horizontal="right" vertical="center"/>
    </xf>
    <xf numFmtId="166" fontId="10" fillId="0" borderId="28" xfId="1" applyNumberFormat="1" applyFont="1" applyFill="1" applyBorder="1" applyAlignment="1">
      <alignment horizontal="right" vertical="center"/>
    </xf>
    <xf numFmtId="49" fontId="2" fillId="0" borderId="21" xfId="3" applyNumberFormat="1" applyFont="1" applyFill="1" applyBorder="1" applyAlignment="1">
      <alignment horizontal="right" vertical="center"/>
    </xf>
    <xf numFmtId="49" fontId="2" fillId="0" borderId="24" xfId="3" applyNumberFormat="1" applyFont="1" applyFill="1" applyBorder="1" applyAlignment="1">
      <alignment horizontal="right" vertical="center"/>
    </xf>
    <xf numFmtId="0" fontId="15" fillId="0" borderId="23" xfId="0" applyFont="1" applyBorder="1" applyAlignment="1">
      <alignment horizontal="left" vertical="center" wrapText="1"/>
    </xf>
    <xf numFmtId="165" fontId="2" fillId="0" borderId="24" xfId="3" quotePrefix="1" applyNumberFormat="1" applyFont="1" applyFill="1" applyBorder="1" applyAlignment="1">
      <alignment horizontal="right" vertical="center"/>
    </xf>
    <xf numFmtId="49" fontId="2" fillId="0" borderId="24" xfId="3" quotePrefix="1" applyNumberFormat="1" applyFont="1" applyFill="1" applyBorder="1" applyAlignment="1">
      <alignment horizontal="right" vertical="center"/>
    </xf>
    <xf numFmtId="49" fontId="2" fillId="0" borderId="24" xfId="1" applyNumberFormat="1" applyFont="1" applyFill="1" applyBorder="1" applyAlignment="1">
      <alignment horizontal="right" vertical="center"/>
    </xf>
    <xf numFmtId="165" fontId="24" fillId="0" borderId="27" xfId="3" applyNumberFormat="1" applyFont="1" applyFill="1" applyBorder="1" applyAlignment="1">
      <alignment horizontal="right" vertical="center"/>
    </xf>
    <xf numFmtId="0" fontId="15" fillId="0" borderId="20" xfId="0" applyFont="1" applyBorder="1" applyAlignment="1">
      <alignment horizontal="left" vertical="center" wrapText="1"/>
    </xf>
    <xf numFmtId="0" fontId="2" fillId="0" borderId="21" xfId="0" applyFont="1" applyBorder="1" applyAlignment="1">
      <alignment horizontal="right" vertical="center"/>
    </xf>
    <xf numFmtId="168" fontId="2" fillId="0" borderId="24" xfId="1" applyNumberFormat="1" applyFont="1" applyFill="1" applyBorder="1" applyAlignment="1">
      <alignment horizontal="right" vertical="center"/>
    </xf>
    <xf numFmtId="0" fontId="2" fillId="0" borderId="24" xfId="1" applyNumberFormat="1" applyFont="1" applyFill="1" applyBorder="1" applyAlignment="1">
      <alignment horizontal="right" vertical="center"/>
    </xf>
    <xf numFmtId="49" fontId="2" fillId="0" borderId="24" xfId="3" applyNumberFormat="1" applyFont="1" applyFill="1" applyBorder="1" applyAlignment="1">
      <alignment horizontal="right"/>
    </xf>
    <xf numFmtId="0" fontId="15" fillId="0" borderId="26" xfId="0" applyFont="1" applyBorder="1" applyAlignment="1">
      <alignment horizontal="left" vertical="center" wrapText="1"/>
    </xf>
    <xf numFmtId="49" fontId="2" fillId="0" borderId="27" xfId="3" applyNumberFormat="1" applyFont="1" applyFill="1" applyBorder="1" applyAlignment="1">
      <alignment horizontal="right"/>
    </xf>
    <xf numFmtId="49" fontId="2" fillId="0" borderId="27" xfId="0" applyNumberFormat="1" applyFont="1" applyBorder="1" applyAlignment="1">
      <alignment horizontal="right" vertical="center"/>
    </xf>
    <xf numFmtId="49" fontId="2" fillId="0" borderId="21" xfId="0" applyNumberFormat="1" applyFont="1" applyBorder="1" applyAlignment="1">
      <alignment horizontal="right"/>
    </xf>
    <xf numFmtId="49" fontId="2" fillId="0" borderId="21" xfId="1" applyNumberFormat="1" applyFont="1" applyBorder="1" applyAlignment="1">
      <alignment horizontal="right"/>
    </xf>
    <xf numFmtId="49" fontId="2" fillId="0" borderId="21" xfId="1" applyNumberFormat="1" applyFont="1" applyFill="1" applyBorder="1" applyAlignment="1">
      <alignment horizontal="right"/>
    </xf>
    <xf numFmtId="0" fontId="2" fillId="0" borderId="21" xfId="1" applyNumberFormat="1" applyFont="1" applyFill="1" applyBorder="1" applyAlignment="1">
      <alignment horizontal="right"/>
    </xf>
    <xf numFmtId="0" fontId="2" fillId="0" borderId="22" xfId="1" applyNumberFormat="1" applyFont="1" applyFill="1" applyBorder="1" applyAlignment="1">
      <alignment horizontal="right"/>
    </xf>
    <xf numFmtId="49" fontId="2" fillId="0" borderId="27" xfId="1" applyNumberFormat="1" applyFont="1" applyFill="1" applyBorder="1" applyAlignment="1">
      <alignment horizontal="right"/>
    </xf>
    <xf numFmtId="0" fontId="2" fillId="0" borderId="27" xfId="1" applyNumberFormat="1" applyFont="1" applyFill="1" applyBorder="1" applyAlignment="1">
      <alignment horizontal="right"/>
    </xf>
    <xf numFmtId="0" fontId="2" fillId="0" borderId="28" xfId="1" applyNumberFormat="1" applyFont="1" applyFill="1" applyBorder="1" applyAlignment="1">
      <alignment horizontal="right"/>
    </xf>
    <xf numFmtId="165" fontId="2" fillId="0" borderId="21" xfId="3" applyNumberFormat="1" applyFont="1" applyFill="1" applyBorder="1" applyAlignment="1">
      <alignment horizontal="right"/>
    </xf>
    <xf numFmtId="9" fontId="2" fillId="0" borderId="21" xfId="1" applyFont="1" applyBorder="1"/>
    <xf numFmtId="9" fontId="2" fillId="0" borderId="21" xfId="1" applyFont="1" applyFill="1" applyBorder="1"/>
    <xf numFmtId="9" fontId="2" fillId="0" borderId="22" xfId="1" applyFont="1" applyFill="1" applyBorder="1"/>
    <xf numFmtId="165" fontId="2" fillId="0" borderId="27" xfId="3" applyNumberFormat="1" applyFont="1" applyFill="1" applyBorder="1" applyAlignment="1">
      <alignment horizontal="right"/>
    </xf>
    <xf numFmtId="9" fontId="2" fillId="0" borderId="27" xfId="1" applyFont="1" applyFill="1" applyBorder="1" applyAlignment="1">
      <alignment horizontal="right"/>
    </xf>
    <xf numFmtId="9" fontId="2" fillId="0" borderId="28" xfId="1" applyFont="1" applyFill="1" applyBorder="1" applyAlignment="1">
      <alignment horizontal="right"/>
    </xf>
    <xf numFmtId="0" fontId="9" fillId="0" borderId="29" xfId="0" applyFont="1" applyBorder="1" applyAlignment="1">
      <alignment horizontal="left" vertical="center" wrapText="1"/>
    </xf>
    <xf numFmtId="167" fontId="2" fillId="0" borderId="30" xfId="3" applyNumberFormat="1" applyFont="1" applyFill="1" applyBorder="1" applyAlignment="1">
      <alignment horizontal="right"/>
    </xf>
    <xf numFmtId="0" fontId="10" fillId="0" borderId="30" xfId="0" applyFont="1" applyBorder="1" applyAlignment="1">
      <alignment horizontal="right" vertical="center"/>
    </xf>
    <xf numFmtId="0" fontId="10" fillId="0" borderId="31" xfId="0" applyFont="1" applyBorder="1" applyAlignment="1">
      <alignment horizontal="right" vertical="center"/>
    </xf>
    <xf numFmtId="49" fontId="2" fillId="0" borderId="21" xfId="3" applyNumberFormat="1" applyFont="1" applyFill="1" applyBorder="1" applyAlignment="1">
      <alignment horizontal="right"/>
    </xf>
    <xf numFmtId="165" fontId="10" fillId="0" borderId="21" xfId="3" applyNumberFormat="1" applyFont="1" applyFill="1" applyBorder="1" applyAlignment="1">
      <alignment horizontal="right"/>
    </xf>
    <xf numFmtId="165" fontId="10" fillId="0" borderId="22" xfId="3" applyNumberFormat="1" applyFont="1" applyFill="1" applyBorder="1" applyAlignment="1">
      <alignment horizontal="right"/>
    </xf>
    <xf numFmtId="0" fontId="15" fillId="0" borderId="23" xfId="0" applyFont="1" applyBorder="1" applyAlignment="1">
      <alignment horizontal="left" vertical="center" indent="2"/>
    </xf>
    <xf numFmtId="165" fontId="2" fillId="0" borderId="24" xfId="3" applyNumberFormat="1" applyFont="1" applyFill="1" applyBorder="1" applyAlignment="1">
      <alignment horizontal="right"/>
    </xf>
    <xf numFmtId="165" fontId="10" fillId="0" borderId="24" xfId="3" applyNumberFormat="1" applyFont="1" applyFill="1" applyBorder="1" applyAlignment="1">
      <alignment horizontal="right"/>
    </xf>
    <xf numFmtId="165" fontId="10" fillId="0" borderId="25" xfId="3" applyNumberFormat="1" applyFont="1" applyFill="1" applyBorder="1" applyAlignment="1">
      <alignment horizontal="right"/>
    </xf>
    <xf numFmtId="0" fontId="15" fillId="0" borderId="23" xfId="0" applyFont="1" applyBorder="1" applyAlignment="1">
      <alignment horizontal="left" vertical="center" wrapText="1" indent="2"/>
    </xf>
    <xf numFmtId="165" fontId="2" fillId="0" borderId="24" xfId="3" quotePrefix="1" applyNumberFormat="1" applyFont="1" applyFill="1" applyBorder="1" applyAlignment="1">
      <alignment horizontal="right"/>
    </xf>
    <xf numFmtId="169" fontId="2" fillId="0" borderId="24" xfId="3" applyNumberFormat="1" applyFont="1" applyFill="1" applyBorder="1" applyAlignment="1">
      <alignment horizontal="left" indent="4"/>
    </xf>
    <xf numFmtId="165" fontId="10" fillId="0" borderId="24" xfId="3" applyNumberFormat="1" applyFont="1" applyFill="1" applyBorder="1" applyAlignment="1">
      <alignment horizontal="left" indent="4"/>
    </xf>
    <xf numFmtId="165" fontId="10" fillId="0" borderId="25" xfId="3" applyNumberFormat="1" applyFont="1" applyFill="1" applyBorder="1" applyAlignment="1">
      <alignment horizontal="left" indent="4"/>
    </xf>
    <xf numFmtId="165" fontId="2" fillId="0" borderId="24" xfId="3" applyNumberFormat="1" applyFont="1" applyFill="1" applyBorder="1" applyAlignment="1">
      <alignment horizontal="left" indent="4"/>
    </xf>
    <xf numFmtId="0" fontId="15" fillId="0" borderId="26" xfId="0" applyFont="1" applyBorder="1" applyAlignment="1">
      <alignment horizontal="left" vertical="center" wrapText="1" indent="2"/>
    </xf>
    <xf numFmtId="9" fontId="10" fillId="0" borderId="27" xfId="1" applyFont="1" applyFill="1" applyBorder="1" applyAlignment="1">
      <alignment horizontal="right"/>
    </xf>
    <xf numFmtId="9" fontId="10" fillId="0" borderId="28" xfId="1" applyFont="1" applyFill="1" applyBorder="1" applyAlignment="1">
      <alignment horizontal="right"/>
    </xf>
    <xf numFmtId="169" fontId="2" fillId="0" borderId="21" xfId="3" applyNumberFormat="1" applyFont="1" applyFill="1" applyBorder="1" applyAlignment="1">
      <alignment horizontal="right"/>
    </xf>
    <xf numFmtId="165" fontId="2" fillId="3" borderId="22" xfId="3" applyNumberFormat="1" applyFont="1" applyFill="1" applyBorder="1" applyAlignment="1">
      <alignment horizontal="right"/>
    </xf>
    <xf numFmtId="0" fontId="9" fillId="0" borderId="23" xfId="0" applyFont="1" applyBorder="1" applyAlignment="1">
      <alignment horizontal="right" vertical="center" wrapText="1" indent="1"/>
    </xf>
    <xf numFmtId="165" fontId="2" fillId="3" borderId="25" xfId="3" applyNumberFormat="1" applyFont="1" applyFill="1" applyBorder="1" applyAlignment="1">
      <alignment horizontal="right"/>
    </xf>
    <xf numFmtId="169" fontId="2" fillId="0" borderId="24" xfId="3" applyNumberFormat="1" applyFont="1" applyFill="1" applyBorder="1" applyAlignment="1">
      <alignment horizontal="right"/>
    </xf>
    <xf numFmtId="0" fontId="9" fillId="0" borderId="26" xfId="0" applyFont="1" applyBorder="1" applyAlignment="1">
      <alignment horizontal="right" vertical="center" wrapText="1" indent="1"/>
    </xf>
    <xf numFmtId="0" fontId="2" fillId="0" borderId="27" xfId="3" applyNumberFormat="1" applyFont="1" applyFill="1" applyBorder="1" applyAlignment="1">
      <alignment horizontal="right"/>
    </xf>
    <xf numFmtId="1" fontId="2" fillId="0" borderId="27" xfId="3" applyNumberFormat="1" applyFont="1" applyFill="1" applyBorder="1" applyAlignment="1">
      <alignment horizontal="right"/>
    </xf>
    <xf numFmtId="1" fontId="2" fillId="3" borderId="28" xfId="3" applyNumberFormat="1" applyFont="1" applyFill="1" applyBorder="1" applyAlignment="1">
      <alignment horizontal="right"/>
    </xf>
    <xf numFmtId="165" fontId="2" fillId="0" borderId="22" xfId="3" applyNumberFormat="1" applyFont="1" applyFill="1" applyBorder="1" applyAlignment="1">
      <alignment horizontal="right"/>
    </xf>
    <xf numFmtId="165" fontId="2" fillId="0" borderId="25" xfId="3" applyNumberFormat="1" applyFont="1" applyFill="1" applyBorder="1" applyAlignment="1">
      <alignment horizontal="right"/>
    </xf>
    <xf numFmtId="169" fontId="2" fillId="0" borderId="27" xfId="3" applyNumberFormat="1" applyFont="1" applyFill="1" applyBorder="1" applyAlignment="1">
      <alignment horizontal="right"/>
    </xf>
    <xf numFmtId="165" fontId="2" fillId="0" borderId="28" xfId="3" applyNumberFormat="1" applyFont="1" applyFill="1" applyBorder="1" applyAlignment="1">
      <alignment horizontal="right"/>
    </xf>
    <xf numFmtId="165" fontId="10" fillId="0" borderId="27" xfId="3" applyNumberFormat="1" applyFont="1" applyFill="1" applyBorder="1" applyAlignment="1">
      <alignment horizontal="right"/>
    </xf>
    <xf numFmtId="0" fontId="15" fillId="0" borderId="23" xfId="0" applyFont="1" applyBorder="1" applyAlignment="1">
      <alignment horizontal="right" vertical="center" wrapText="1"/>
    </xf>
    <xf numFmtId="0" fontId="15" fillId="0" borderId="26" xfId="0" applyFont="1" applyBorder="1" applyAlignment="1">
      <alignment horizontal="right" vertical="center" wrapText="1"/>
    </xf>
    <xf numFmtId="49" fontId="10" fillId="0" borderId="21" xfId="3" applyNumberFormat="1" applyFont="1" applyFill="1" applyBorder="1" applyAlignment="1">
      <alignment horizontal="right"/>
    </xf>
    <xf numFmtId="167" fontId="10" fillId="0" borderId="21" xfId="3" applyNumberFormat="1" applyFont="1" applyFill="1" applyBorder="1" applyAlignment="1">
      <alignment horizontal="right"/>
    </xf>
    <xf numFmtId="167" fontId="10" fillId="0" borderId="22" xfId="3" applyNumberFormat="1" applyFont="1" applyFill="1" applyBorder="1" applyAlignment="1">
      <alignment horizontal="right"/>
    </xf>
    <xf numFmtId="49" fontId="10" fillId="0" borderId="24" xfId="3" applyNumberFormat="1" applyFont="1" applyFill="1" applyBorder="1" applyAlignment="1">
      <alignment horizontal="right"/>
    </xf>
    <xf numFmtId="43" fontId="10" fillId="0" borderId="24" xfId="3" applyNumberFormat="1" applyFont="1" applyFill="1" applyBorder="1" applyAlignment="1">
      <alignment horizontal="right"/>
    </xf>
    <xf numFmtId="167" fontId="10" fillId="0" borderId="24" xfId="3" applyNumberFormat="1" applyFont="1" applyFill="1" applyBorder="1" applyAlignment="1">
      <alignment horizontal="right"/>
    </xf>
    <xf numFmtId="167" fontId="10" fillId="0" borderId="25" xfId="3" applyNumberFormat="1" applyFont="1" applyFill="1" applyBorder="1" applyAlignment="1">
      <alignment horizontal="right"/>
    </xf>
    <xf numFmtId="165" fontId="10" fillId="0" borderId="28" xfId="3" applyNumberFormat="1" applyFont="1" applyFill="1" applyBorder="1" applyAlignment="1">
      <alignment horizontal="right"/>
    </xf>
    <xf numFmtId="165" fontId="2" fillId="0" borderId="30" xfId="3" applyNumberFormat="1" applyFont="1" applyFill="1" applyBorder="1" applyAlignment="1">
      <alignment horizontal="right"/>
    </xf>
    <xf numFmtId="9" fontId="2" fillId="0" borderId="30" xfId="1" applyFont="1" applyBorder="1"/>
    <xf numFmtId="9" fontId="10" fillId="0" borderId="30" xfId="0" applyNumberFormat="1" applyFont="1" applyBorder="1" applyAlignment="1">
      <alignment horizontal="right" vertical="center" wrapText="1"/>
    </xf>
    <xf numFmtId="9" fontId="10" fillId="0" borderId="31" xfId="0" applyNumberFormat="1" applyFont="1" applyBorder="1" applyAlignment="1">
      <alignment horizontal="right" vertical="center" wrapText="1"/>
    </xf>
    <xf numFmtId="0" fontId="26" fillId="3" borderId="0" xfId="0" applyFont="1" applyFill="1" applyAlignment="1">
      <alignment wrapText="1"/>
    </xf>
    <xf numFmtId="0" fontId="26" fillId="3" borderId="0" xfId="0" applyFont="1" applyFill="1"/>
    <xf numFmtId="0" fontId="27" fillId="0" borderId="0" xfId="0" applyFont="1"/>
    <xf numFmtId="0" fontId="28" fillId="3" borderId="0" xfId="0" applyFont="1" applyFill="1" applyAlignment="1">
      <alignment wrapText="1"/>
    </xf>
    <xf numFmtId="0" fontId="29" fillId="0" borderId="0" xfId="0" applyFont="1" applyAlignment="1">
      <alignment vertical="center" wrapText="1"/>
    </xf>
    <xf numFmtId="0" fontId="26" fillId="0" borderId="0" xfId="0" applyFont="1"/>
    <xf numFmtId="0" fontId="30" fillId="0" borderId="0" xfId="0" applyFont="1" applyAlignment="1">
      <alignment vertical="center"/>
    </xf>
    <xf numFmtId="0" fontId="29" fillId="8" borderId="0" xfId="0" applyFont="1" applyFill="1" applyAlignment="1">
      <alignment vertical="center" wrapText="1"/>
    </xf>
    <xf numFmtId="0" fontId="26" fillId="8" borderId="0" xfId="0" applyFont="1" applyFill="1"/>
    <xf numFmtId="0" fontId="30" fillId="8" borderId="0" xfId="0" applyFont="1" applyFill="1" applyAlignment="1">
      <alignment vertical="center"/>
    </xf>
    <xf numFmtId="0" fontId="31" fillId="3" borderId="0" xfId="0" applyFont="1" applyFill="1" applyAlignment="1">
      <alignment vertical="center" wrapText="1"/>
    </xf>
    <xf numFmtId="0" fontId="31" fillId="3" borderId="0" xfId="0" applyFont="1" applyFill="1" applyAlignment="1">
      <alignment vertical="center"/>
    </xf>
    <xf numFmtId="0" fontId="32" fillId="9" borderId="3" xfId="0" applyFont="1" applyFill="1" applyBorder="1" applyAlignment="1">
      <alignment horizontal="left" vertical="center" wrapText="1"/>
    </xf>
    <xf numFmtId="0" fontId="32" fillId="9" borderId="1" xfId="0" applyFont="1" applyFill="1" applyBorder="1" applyAlignment="1">
      <alignment horizontal="center"/>
    </xf>
    <xf numFmtId="0" fontId="32" fillId="9" borderId="1" xfId="0" applyFont="1" applyFill="1" applyBorder="1" applyAlignment="1">
      <alignment horizontal="center" vertical="center" wrapText="1"/>
    </xf>
    <xf numFmtId="0" fontId="34" fillId="3" borderId="0" xfId="0" applyFont="1" applyFill="1" applyAlignment="1">
      <alignment horizontal="left" vertical="center"/>
    </xf>
    <xf numFmtId="0" fontId="35" fillId="3" borderId="0" xfId="0" applyFont="1" applyFill="1" applyAlignment="1">
      <alignment horizontal="left" vertical="center"/>
    </xf>
    <xf numFmtId="0" fontId="34" fillId="3" borderId="13" xfId="0" applyFont="1" applyFill="1" applyBorder="1" applyAlignment="1">
      <alignment vertical="center"/>
    </xf>
    <xf numFmtId="0" fontId="27" fillId="2" borderId="0" xfId="0" applyFont="1" applyFill="1"/>
    <xf numFmtId="0" fontId="30" fillId="0" borderId="0" xfId="0" applyFont="1" applyAlignment="1">
      <alignment horizontal="left" vertical="center" wrapText="1"/>
    </xf>
    <xf numFmtId="165" fontId="36" fillId="0" borderId="0" xfId="3" applyNumberFormat="1" applyFont="1" applyFill="1" applyBorder="1" applyAlignment="1">
      <alignment horizontal="right" vertical="center"/>
    </xf>
    <xf numFmtId="0" fontId="37" fillId="0" borderId="0" xfId="0" applyFont="1" applyAlignment="1">
      <alignment vertical="center" wrapText="1"/>
    </xf>
    <xf numFmtId="165" fontId="26" fillId="0" borderId="0" xfId="3" applyNumberFormat="1" applyFont="1" applyBorder="1"/>
    <xf numFmtId="0" fontId="37" fillId="0" borderId="0" xfId="0" applyFont="1" applyAlignment="1">
      <alignment vertical="center"/>
    </xf>
    <xf numFmtId="0" fontId="39" fillId="0" borderId="13" xfId="0" applyFont="1" applyBorder="1" applyAlignment="1">
      <alignment horizontal="left" vertical="center" wrapText="1"/>
    </xf>
    <xf numFmtId="9" fontId="26" fillId="0" borderId="13" xfId="0" applyNumberFormat="1" applyFont="1" applyBorder="1" applyAlignment="1">
      <alignment horizontal="right"/>
    </xf>
    <xf numFmtId="9" fontId="38" fillId="0" borderId="13" xfId="0" applyNumberFormat="1" applyFont="1" applyBorder="1" applyAlignment="1">
      <alignment horizontal="right" vertical="center"/>
    </xf>
    <xf numFmtId="0" fontId="27" fillId="0" borderId="0" xfId="0" applyFont="1" applyAlignment="1">
      <alignment horizontal="left" vertical="center"/>
    </xf>
    <xf numFmtId="0" fontId="31" fillId="0" borderId="0" xfId="0" applyFont="1" applyAlignment="1">
      <alignment vertical="center" wrapText="1"/>
    </xf>
    <xf numFmtId="0" fontId="31" fillId="0" borderId="0" xfId="0" applyFont="1" applyAlignment="1">
      <alignment vertical="center"/>
    </xf>
    <xf numFmtId="0" fontId="40" fillId="0" borderId="0" xfId="0" applyFont="1" applyAlignment="1">
      <alignment horizontal="left" vertical="top" wrapText="1"/>
    </xf>
    <xf numFmtId="0" fontId="27" fillId="0" borderId="0" xfId="0" quotePrefix="1" applyFont="1"/>
    <xf numFmtId="0" fontId="33" fillId="0" borderId="12" xfId="0" applyFont="1" applyBorder="1" applyAlignment="1">
      <alignment horizontal="left" vertical="center" wrapText="1"/>
    </xf>
    <xf numFmtId="165" fontId="26" fillId="0" borderId="15" xfId="3" applyNumberFormat="1" applyFont="1" applyFill="1" applyBorder="1" applyAlignment="1">
      <alignment horizontal="right"/>
    </xf>
    <xf numFmtId="0" fontId="41" fillId="0" borderId="0" xfId="0" applyFont="1"/>
    <xf numFmtId="0" fontId="33" fillId="0" borderId="0" xfId="0" applyFont="1" applyAlignment="1">
      <alignment horizontal="left" vertical="center" wrapText="1"/>
    </xf>
    <xf numFmtId="0" fontId="38" fillId="0" borderId="0" xfId="0" applyFont="1" applyAlignment="1">
      <alignment horizontal="right" vertical="center"/>
    </xf>
    <xf numFmtId="165" fontId="26" fillId="0" borderId="0" xfId="3" applyNumberFormat="1" applyFont="1" applyFill="1" applyBorder="1" applyAlignment="1">
      <alignment horizontal="right"/>
    </xf>
    <xf numFmtId="0" fontId="29" fillId="8" borderId="2" xfId="0" applyFont="1" applyFill="1" applyBorder="1" applyAlignment="1">
      <alignment vertical="center" wrapText="1"/>
    </xf>
    <xf numFmtId="0" fontId="41" fillId="0" borderId="0" xfId="0" applyFont="1" applyAlignment="1">
      <alignment horizontal="left" indent="4"/>
    </xf>
    <xf numFmtId="0" fontId="26" fillId="0" borderId="0" xfId="0" applyFont="1" applyAlignment="1">
      <alignment wrapText="1"/>
    </xf>
    <xf numFmtId="9" fontId="27" fillId="0" borderId="0" xfId="1" applyFont="1" applyFill="1"/>
    <xf numFmtId="0" fontId="42" fillId="3" borderId="20" xfId="4" applyFont="1" applyFill="1" applyBorder="1" applyAlignment="1">
      <alignment horizontal="left" vertical="center" wrapText="1"/>
    </xf>
    <xf numFmtId="165" fontId="43" fillId="3" borderId="21" xfId="3" applyNumberFormat="1" applyFont="1" applyFill="1" applyBorder="1" applyAlignment="1">
      <alignment horizontal="right" vertical="center"/>
    </xf>
    <xf numFmtId="0" fontId="43" fillId="3" borderId="21" xfId="3" applyNumberFormat="1" applyFont="1" applyFill="1" applyBorder="1" applyAlignment="1">
      <alignment horizontal="right" vertical="center"/>
    </xf>
    <xf numFmtId="0" fontId="43" fillId="3" borderId="25" xfId="3" applyNumberFormat="1" applyFont="1" applyFill="1" applyBorder="1" applyAlignment="1">
      <alignment horizontal="right" vertical="center"/>
    </xf>
    <xf numFmtId="0" fontId="42" fillId="3" borderId="23" xfId="4" applyFont="1" applyFill="1" applyBorder="1" applyAlignment="1">
      <alignment horizontal="left" vertical="center" wrapText="1"/>
    </xf>
    <xf numFmtId="165" fontId="43" fillId="3" borderId="24" xfId="3" applyNumberFormat="1" applyFont="1" applyFill="1" applyBorder="1" applyAlignment="1">
      <alignment horizontal="right" vertical="center"/>
    </xf>
    <xf numFmtId="165" fontId="43" fillId="3" borderId="25" xfId="3" applyNumberFormat="1" applyFont="1" applyFill="1" applyBorder="1" applyAlignment="1">
      <alignment horizontal="right" vertical="center"/>
    </xf>
    <xf numFmtId="0" fontId="42" fillId="3" borderId="26" xfId="4" applyFont="1" applyFill="1" applyBorder="1" applyAlignment="1">
      <alignment horizontal="left" vertical="center" wrapText="1"/>
    </xf>
    <xf numFmtId="165" fontId="43" fillId="3" borderId="27" xfId="3" applyNumberFormat="1" applyFont="1" applyFill="1" applyBorder="1" applyAlignment="1">
      <alignment horizontal="right"/>
    </xf>
    <xf numFmtId="165" fontId="43" fillId="3" borderId="27" xfId="3" applyNumberFormat="1" applyFont="1" applyFill="1" applyBorder="1" applyAlignment="1">
      <alignment horizontal="right" vertical="center"/>
    </xf>
    <xf numFmtId="165" fontId="43" fillId="3" borderId="28" xfId="3" applyNumberFormat="1" applyFont="1" applyFill="1" applyBorder="1" applyAlignment="1">
      <alignment horizontal="right" vertical="center"/>
    </xf>
    <xf numFmtId="0" fontId="42" fillId="0" borderId="20" xfId="4" applyFont="1" applyBorder="1" applyAlignment="1">
      <alignment horizontal="left" vertical="center" wrapText="1"/>
    </xf>
    <xf numFmtId="49" fontId="43" fillId="0" borderId="21" xfId="3" applyNumberFormat="1" applyFont="1" applyFill="1" applyBorder="1" applyAlignment="1">
      <alignment horizontal="right" vertical="center"/>
    </xf>
    <xf numFmtId="169" fontId="43" fillId="0" borderId="21" xfId="3" applyNumberFormat="1" applyFont="1" applyFill="1" applyBorder="1" applyAlignment="1">
      <alignment horizontal="right" vertical="center"/>
    </xf>
    <xf numFmtId="0" fontId="43" fillId="0" borderId="21" xfId="3" applyNumberFormat="1" applyFont="1" applyFill="1" applyBorder="1" applyAlignment="1">
      <alignment horizontal="right" vertical="center"/>
    </xf>
    <xf numFmtId="0" fontId="43" fillId="0" borderId="22" xfId="3" applyNumberFormat="1" applyFont="1" applyFill="1" applyBorder="1" applyAlignment="1">
      <alignment horizontal="right" vertical="center"/>
    </xf>
    <xf numFmtId="0" fontId="42" fillId="0" borderId="23" xfId="4" applyFont="1" applyBorder="1" applyAlignment="1">
      <alignment horizontal="left" vertical="center" wrapText="1"/>
    </xf>
    <xf numFmtId="169" fontId="43" fillId="0" borderId="24" xfId="3" applyNumberFormat="1" applyFont="1" applyFill="1" applyBorder="1" applyAlignment="1">
      <alignment horizontal="right" vertical="center"/>
    </xf>
    <xf numFmtId="0" fontId="43" fillId="0" borderId="24" xfId="3" applyNumberFormat="1" applyFont="1" applyFill="1" applyBorder="1" applyAlignment="1">
      <alignment horizontal="right" vertical="center"/>
    </xf>
    <xf numFmtId="0" fontId="43" fillId="0" borderId="25" xfId="3" applyNumberFormat="1" applyFont="1" applyFill="1" applyBorder="1" applyAlignment="1">
      <alignment horizontal="right" vertical="center"/>
    </xf>
    <xf numFmtId="0" fontId="32" fillId="10" borderId="26" xfId="0" applyFont="1" applyFill="1" applyBorder="1" applyAlignment="1">
      <alignment horizontal="left" vertical="center" wrapText="1"/>
    </xf>
    <xf numFmtId="49" fontId="32" fillId="10" borderId="27" xfId="3" applyNumberFormat="1" applyFont="1" applyFill="1" applyBorder="1" applyAlignment="1">
      <alignment horizontal="right" vertical="center"/>
    </xf>
    <xf numFmtId="169" fontId="32" fillId="10" borderId="27" xfId="3" applyNumberFormat="1" applyFont="1" applyFill="1" applyBorder="1" applyAlignment="1">
      <alignment horizontal="right" vertical="center"/>
    </xf>
    <xf numFmtId="169" fontId="32" fillId="10" borderId="28" xfId="3" applyNumberFormat="1" applyFont="1" applyFill="1" applyBorder="1" applyAlignment="1">
      <alignment horizontal="right" vertical="center"/>
    </xf>
    <xf numFmtId="0" fontId="42" fillId="0" borderId="20" xfId="0" applyFont="1" applyBorder="1" applyAlignment="1">
      <alignment horizontal="left" vertical="center" wrapText="1"/>
    </xf>
    <xf numFmtId="49" fontId="43" fillId="0" borderId="21" xfId="3" applyNumberFormat="1" applyFont="1" applyFill="1" applyBorder="1" applyAlignment="1">
      <alignment horizontal="right"/>
    </xf>
    <xf numFmtId="165" fontId="43" fillId="0" borderId="21" xfId="3" applyNumberFormat="1" applyFont="1" applyFill="1" applyBorder="1" applyAlignment="1">
      <alignment horizontal="right"/>
    </xf>
    <xf numFmtId="165" fontId="43" fillId="0" borderId="22" xfId="3" applyNumberFormat="1" applyFont="1" applyFill="1" applyBorder="1" applyAlignment="1">
      <alignment horizontal="right"/>
    </xf>
    <xf numFmtId="0" fontId="42" fillId="0" borderId="23" xfId="0" applyFont="1" applyBorder="1" applyAlignment="1">
      <alignment horizontal="left" vertical="center" wrapText="1"/>
    </xf>
    <xf numFmtId="49" fontId="43" fillId="0" borderId="24" xfId="3" applyNumberFormat="1" applyFont="1" applyFill="1" applyBorder="1" applyAlignment="1">
      <alignment horizontal="right"/>
    </xf>
    <xf numFmtId="169" fontId="43" fillId="0" borderId="24" xfId="3" applyNumberFormat="1" applyFont="1" applyFill="1" applyBorder="1" applyAlignment="1">
      <alignment horizontal="right"/>
    </xf>
    <xf numFmtId="0" fontId="43" fillId="0" borderId="24" xfId="3" applyNumberFormat="1" applyFont="1" applyFill="1" applyBorder="1" applyAlignment="1">
      <alignment horizontal="right"/>
    </xf>
    <xf numFmtId="0" fontId="43" fillId="0" borderId="25" xfId="3" applyNumberFormat="1" applyFont="1" applyFill="1" applyBorder="1" applyAlignment="1">
      <alignment horizontal="right"/>
    </xf>
    <xf numFmtId="9" fontId="43" fillId="0" borderId="21" xfId="0" applyNumberFormat="1" applyFont="1" applyBorder="1" applyAlignment="1">
      <alignment horizontal="right"/>
    </xf>
    <xf numFmtId="9" fontId="43" fillId="0" borderId="21" xfId="0" applyNumberFormat="1" applyFont="1" applyBorder="1" applyAlignment="1">
      <alignment horizontal="right" vertical="center"/>
    </xf>
    <xf numFmtId="9" fontId="43" fillId="0" borderId="22" xfId="0" applyNumberFormat="1" applyFont="1" applyBorder="1" applyAlignment="1">
      <alignment horizontal="right" vertical="center"/>
    </xf>
    <xf numFmtId="9" fontId="43" fillId="0" borderId="24" xfId="0" applyNumberFormat="1" applyFont="1" applyBorder="1" applyAlignment="1">
      <alignment horizontal="right"/>
    </xf>
    <xf numFmtId="9" fontId="43" fillId="0" borderId="25" xfId="0" applyNumberFormat="1" applyFont="1" applyBorder="1" applyAlignment="1">
      <alignment horizontal="right"/>
    </xf>
    <xf numFmtId="0" fontId="42" fillId="0" borderId="26" xfId="0" applyFont="1" applyBorder="1" applyAlignment="1">
      <alignment horizontal="left" vertical="center" wrapText="1"/>
    </xf>
    <xf numFmtId="9" fontId="43" fillId="0" borderId="27" xfId="0" applyNumberFormat="1" applyFont="1" applyBorder="1" applyAlignment="1">
      <alignment horizontal="right"/>
    </xf>
    <xf numFmtId="9" fontId="43" fillId="0" borderId="27" xfId="0" applyNumberFormat="1" applyFont="1" applyBorder="1" applyAlignment="1">
      <alignment horizontal="right" vertical="center"/>
    </xf>
    <xf numFmtId="9" fontId="43" fillId="0" borderId="28" xfId="0" applyNumberFormat="1" applyFont="1" applyBorder="1" applyAlignment="1">
      <alignment horizontal="right" vertical="center"/>
    </xf>
    <xf numFmtId="9" fontId="43" fillId="0" borderId="24" xfId="0" applyNumberFormat="1" applyFont="1" applyBorder="1" applyAlignment="1">
      <alignment horizontal="right" vertical="center"/>
    </xf>
    <xf numFmtId="9" fontId="43" fillId="0" borderId="25" xfId="0" applyNumberFormat="1" applyFont="1" applyBorder="1" applyAlignment="1">
      <alignment horizontal="right" vertical="center"/>
    </xf>
    <xf numFmtId="0" fontId="42" fillId="3" borderId="20" xfId="0" applyFont="1" applyFill="1" applyBorder="1" applyAlignment="1">
      <alignment horizontal="left" vertical="center" wrapText="1"/>
    </xf>
    <xf numFmtId="49" fontId="43" fillId="3" borderId="21" xfId="3" applyNumberFormat="1" applyFont="1" applyFill="1" applyBorder="1" applyAlignment="1">
      <alignment horizontal="right" vertical="center"/>
    </xf>
    <xf numFmtId="0" fontId="43" fillId="3" borderId="22" xfId="3" applyNumberFormat="1" applyFont="1" applyFill="1" applyBorder="1" applyAlignment="1">
      <alignment horizontal="right" vertical="center"/>
    </xf>
    <xf numFmtId="49" fontId="43" fillId="0" borderId="24" xfId="3" applyNumberFormat="1" applyFont="1" applyFill="1" applyBorder="1" applyAlignment="1">
      <alignment horizontal="right" vertical="center"/>
    </xf>
    <xf numFmtId="165" fontId="43" fillId="0" borderId="24" xfId="3" quotePrefix="1" applyNumberFormat="1" applyFont="1" applyFill="1" applyBorder="1" applyAlignment="1">
      <alignment horizontal="right" vertical="center"/>
    </xf>
    <xf numFmtId="0" fontId="43" fillId="0" borderId="24" xfId="3" quotePrefix="1" applyNumberFormat="1" applyFont="1" applyFill="1" applyBorder="1" applyAlignment="1">
      <alignment horizontal="right" vertical="center"/>
    </xf>
    <xf numFmtId="49" fontId="43" fillId="0" borderId="24" xfId="3" quotePrefix="1" applyNumberFormat="1" applyFont="1" applyFill="1" applyBorder="1" applyAlignment="1">
      <alignment horizontal="right" vertical="center"/>
    </xf>
    <xf numFmtId="49" fontId="43" fillId="0" borderId="24" xfId="1" applyNumberFormat="1" applyFont="1" applyFill="1" applyBorder="1" applyAlignment="1">
      <alignment horizontal="right" vertical="center"/>
    </xf>
    <xf numFmtId="166" fontId="43" fillId="0" borderId="24" xfId="1" applyNumberFormat="1" applyFont="1" applyFill="1" applyBorder="1" applyAlignment="1">
      <alignment horizontal="right" vertical="center"/>
    </xf>
    <xf numFmtId="0" fontId="43" fillId="0" borderId="24" xfId="1" applyNumberFormat="1" applyFont="1" applyFill="1" applyBorder="1" applyAlignment="1">
      <alignment horizontal="right" vertical="center"/>
    </xf>
    <xf numFmtId="0" fontId="43" fillId="0" borderId="25" xfId="1" applyNumberFormat="1" applyFont="1" applyFill="1" applyBorder="1" applyAlignment="1">
      <alignment horizontal="right" vertical="center"/>
    </xf>
    <xf numFmtId="166" fontId="43" fillId="0" borderId="27" xfId="1" applyNumberFormat="1" applyFont="1" applyFill="1" applyBorder="1" applyAlignment="1">
      <alignment horizontal="right" vertical="center"/>
    </xf>
    <xf numFmtId="165" fontId="43" fillId="0" borderId="27" xfId="3" applyNumberFormat="1" applyFont="1" applyFill="1" applyBorder="1" applyAlignment="1">
      <alignment horizontal="right" vertical="center"/>
    </xf>
    <xf numFmtId="166" fontId="43" fillId="0" borderId="28" xfId="1" applyNumberFormat="1" applyFont="1" applyFill="1" applyBorder="1" applyAlignment="1">
      <alignment horizontal="right" vertical="center"/>
    </xf>
    <xf numFmtId="165" fontId="43" fillId="0" borderId="21" xfId="3" quotePrefix="1" applyNumberFormat="1" applyFont="1" applyFill="1" applyBorder="1" applyAlignment="1">
      <alignment horizontal="right" vertical="center"/>
    </xf>
    <xf numFmtId="165" fontId="43" fillId="7" borderId="21" xfId="3" quotePrefix="1" applyNumberFormat="1" applyFont="1" applyFill="1" applyBorder="1" applyAlignment="1">
      <alignment horizontal="right" vertical="center"/>
    </xf>
    <xf numFmtId="165" fontId="43" fillId="0" borderId="21" xfId="3" applyNumberFormat="1" applyFont="1" applyFill="1" applyBorder="1" applyAlignment="1">
      <alignment horizontal="right" vertical="center"/>
    </xf>
    <xf numFmtId="165" fontId="43" fillId="0" borderId="22" xfId="3" applyNumberFormat="1" applyFont="1" applyFill="1" applyBorder="1" applyAlignment="1">
      <alignment horizontal="right" vertical="center"/>
    </xf>
    <xf numFmtId="165" fontId="43" fillId="0" borderId="24" xfId="3" applyNumberFormat="1" applyFont="1" applyFill="1" applyBorder="1" applyAlignment="1">
      <alignment horizontal="right" vertical="center"/>
    </xf>
    <xf numFmtId="165" fontId="43" fillId="7" borderId="24" xfId="3" applyNumberFormat="1" applyFont="1" applyFill="1" applyBorder="1" applyAlignment="1">
      <alignment horizontal="right" vertical="center"/>
    </xf>
    <xf numFmtId="165" fontId="43" fillId="0" borderId="25" xfId="3" applyNumberFormat="1" applyFont="1" applyFill="1" applyBorder="1" applyAlignment="1">
      <alignment horizontal="right" vertical="center"/>
    </xf>
    <xf numFmtId="0" fontId="43" fillId="0" borderId="27" xfId="1" applyNumberFormat="1" applyFont="1" applyFill="1" applyBorder="1" applyAlignment="1">
      <alignment horizontal="right"/>
    </xf>
    <xf numFmtId="0" fontId="43" fillId="7" borderId="27" xfId="1" applyNumberFormat="1" applyFont="1" applyFill="1" applyBorder="1" applyAlignment="1">
      <alignment horizontal="right" vertical="center"/>
    </xf>
    <xf numFmtId="168" fontId="43" fillId="0" borderId="27" xfId="1" applyNumberFormat="1" applyFont="1" applyFill="1" applyBorder="1" applyAlignment="1">
      <alignment horizontal="right" vertical="center"/>
    </xf>
    <xf numFmtId="168" fontId="43" fillId="0" borderId="28" xfId="1" applyNumberFormat="1" applyFont="1" applyFill="1" applyBorder="1" applyAlignment="1">
      <alignment horizontal="right" vertical="center"/>
    </xf>
    <xf numFmtId="0" fontId="43" fillId="0" borderId="21" xfId="0" applyFont="1" applyBorder="1" applyAlignment="1">
      <alignment horizontal="right" vertical="center"/>
    </xf>
    <xf numFmtId="0" fontId="43" fillId="0" borderId="22" xfId="0" applyFont="1" applyBorder="1" applyAlignment="1">
      <alignment horizontal="right" vertical="center"/>
    </xf>
    <xf numFmtId="168" fontId="43" fillId="0" borderId="24" xfId="1" applyNumberFormat="1" applyFont="1" applyFill="1" applyBorder="1" applyAlignment="1">
      <alignment horizontal="right" vertical="center"/>
    </xf>
    <xf numFmtId="168" fontId="43" fillId="0" borderId="25" xfId="1" applyNumberFormat="1" applyFont="1" applyFill="1" applyBorder="1" applyAlignment="1">
      <alignment horizontal="right" vertical="center"/>
    </xf>
    <xf numFmtId="49" fontId="43" fillId="0" borderId="27" xfId="3" applyNumberFormat="1" applyFont="1" applyFill="1" applyBorder="1" applyAlignment="1">
      <alignment horizontal="right"/>
    </xf>
    <xf numFmtId="49" fontId="43" fillId="0" borderId="27" xfId="0" applyNumberFormat="1" applyFont="1" applyBorder="1" applyAlignment="1">
      <alignment horizontal="right" vertical="center"/>
    </xf>
    <xf numFmtId="49" fontId="43" fillId="0" borderId="21" xfId="0" applyNumberFormat="1" applyFont="1" applyBorder="1" applyAlignment="1">
      <alignment horizontal="right"/>
    </xf>
    <xf numFmtId="49" fontId="43" fillId="0" borderId="21" xfId="1" applyNumberFormat="1" applyFont="1" applyBorder="1" applyAlignment="1">
      <alignment horizontal="right"/>
    </xf>
    <xf numFmtId="49" fontId="43" fillId="0" borderId="21" xfId="1" applyNumberFormat="1" applyFont="1" applyFill="1" applyBorder="1" applyAlignment="1">
      <alignment horizontal="right"/>
    </xf>
    <xf numFmtId="0" fontId="43" fillId="0" borderId="21" xfId="1" applyNumberFormat="1" applyFont="1" applyFill="1" applyBorder="1" applyAlignment="1">
      <alignment horizontal="right"/>
    </xf>
    <xf numFmtId="0" fontId="43" fillId="0" borderId="22" xfId="1" applyNumberFormat="1" applyFont="1" applyFill="1" applyBorder="1" applyAlignment="1">
      <alignment horizontal="right"/>
    </xf>
    <xf numFmtId="49" fontId="43" fillId="0" borderId="27" xfId="1" applyNumberFormat="1" applyFont="1" applyFill="1" applyBorder="1" applyAlignment="1">
      <alignment horizontal="right"/>
    </xf>
    <xf numFmtId="0" fontId="43" fillId="0" borderId="28" xfId="1" applyNumberFormat="1" applyFont="1" applyFill="1" applyBorder="1" applyAlignment="1">
      <alignment horizontal="right"/>
    </xf>
    <xf numFmtId="9" fontId="43" fillId="0" borderId="21" xfId="1" applyFont="1" applyBorder="1"/>
    <xf numFmtId="9" fontId="43" fillId="0" borderId="21" xfId="1" applyFont="1" applyFill="1" applyBorder="1"/>
    <xf numFmtId="9" fontId="43" fillId="0" borderId="22" xfId="1" applyFont="1" applyFill="1" applyBorder="1"/>
    <xf numFmtId="165" fontId="43" fillId="0" borderId="27" xfId="3" applyNumberFormat="1" applyFont="1" applyFill="1" applyBorder="1" applyAlignment="1">
      <alignment horizontal="right"/>
    </xf>
    <xf numFmtId="9" fontId="43" fillId="0" borderId="27" xfId="1" applyFont="1" applyFill="1" applyBorder="1" applyAlignment="1">
      <alignment horizontal="right"/>
    </xf>
    <xf numFmtId="9" fontId="43" fillId="0" borderId="28" xfId="1" applyFont="1" applyFill="1" applyBorder="1" applyAlignment="1">
      <alignment horizontal="right"/>
    </xf>
    <xf numFmtId="0" fontId="42" fillId="0" borderId="29" xfId="0" applyFont="1" applyBorder="1" applyAlignment="1">
      <alignment horizontal="left" vertical="center" wrapText="1"/>
    </xf>
    <xf numFmtId="167" fontId="43" fillId="0" borderId="30" xfId="3" applyNumberFormat="1" applyFont="1" applyFill="1" applyBorder="1" applyAlignment="1">
      <alignment horizontal="right"/>
    </xf>
    <xf numFmtId="0" fontId="43" fillId="0" borderId="30" xfId="0" applyFont="1" applyBorder="1" applyAlignment="1">
      <alignment horizontal="right" vertical="center"/>
    </xf>
    <xf numFmtId="0" fontId="43" fillId="0" borderId="31" xfId="0" applyFont="1" applyBorder="1" applyAlignment="1">
      <alignment horizontal="right" vertical="center"/>
    </xf>
    <xf numFmtId="0" fontId="43" fillId="0" borderId="21" xfId="3" applyNumberFormat="1" applyFont="1" applyFill="1" applyBorder="1" applyAlignment="1">
      <alignment horizontal="right"/>
    </xf>
    <xf numFmtId="0" fontId="43" fillId="0" borderId="22" xfId="3" applyNumberFormat="1" applyFont="1" applyFill="1" applyBorder="1" applyAlignment="1">
      <alignment horizontal="right"/>
    </xf>
    <xf numFmtId="165" fontId="43" fillId="0" borderId="24" xfId="3" applyNumberFormat="1" applyFont="1" applyFill="1" applyBorder="1" applyAlignment="1">
      <alignment horizontal="right"/>
    </xf>
    <xf numFmtId="165" fontId="43" fillId="0" borderId="24" xfId="3" quotePrefix="1" applyNumberFormat="1" applyFont="1" applyFill="1" applyBorder="1" applyAlignment="1">
      <alignment horizontal="right"/>
    </xf>
    <xf numFmtId="169" fontId="43" fillId="0" borderId="24" xfId="3" applyNumberFormat="1" applyFont="1" applyFill="1" applyBorder="1" applyAlignment="1">
      <alignment horizontal="left" indent="4"/>
    </xf>
    <xf numFmtId="165" fontId="43" fillId="0" borderId="24" xfId="3" applyNumberFormat="1" applyFont="1" applyFill="1" applyBorder="1" applyAlignment="1">
      <alignment horizontal="left" indent="4"/>
    </xf>
    <xf numFmtId="0" fontId="42" fillId="0" borderId="23" xfId="0" applyFont="1" applyBorder="1" applyAlignment="1">
      <alignment horizontal="right" vertical="center" indent="2"/>
    </xf>
    <xf numFmtId="0" fontId="42" fillId="0" borderId="23" xfId="0" applyFont="1" applyBorder="1" applyAlignment="1">
      <alignment horizontal="right" vertical="center" wrapText="1" indent="2"/>
    </xf>
    <xf numFmtId="0" fontId="42" fillId="0" borderId="26" xfId="0" applyFont="1" applyBorder="1" applyAlignment="1">
      <alignment horizontal="right" vertical="center" wrapText="1" indent="2"/>
    </xf>
    <xf numFmtId="0" fontId="43" fillId="3" borderId="22" xfId="3" applyNumberFormat="1" applyFont="1" applyFill="1" applyBorder="1" applyAlignment="1">
      <alignment horizontal="right"/>
    </xf>
    <xf numFmtId="0" fontId="42" fillId="0" borderId="23" xfId="0" applyFont="1" applyBorder="1" applyAlignment="1">
      <alignment horizontal="right" vertical="center" wrapText="1" indent="1"/>
    </xf>
    <xf numFmtId="0" fontId="43" fillId="3" borderId="25" xfId="3" applyNumberFormat="1" applyFont="1" applyFill="1" applyBorder="1" applyAlignment="1">
      <alignment horizontal="right"/>
    </xf>
    <xf numFmtId="0" fontId="42" fillId="0" borderId="26" xfId="0" applyFont="1" applyBorder="1" applyAlignment="1">
      <alignment horizontal="right" vertical="center" wrapText="1" indent="1"/>
    </xf>
    <xf numFmtId="0" fontId="43" fillId="0" borderId="27" xfId="3" applyNumberFormat="1" applyFont="1" applyFill="1" applyBorder="1" applyAlignment="1">
      <alignment horizontal="right"/>
    </xf>
    <xf numFmtId="0" fontId="43" fillId="3" borderId="28" xfId="3" applyNumberFormat="1" applyFont="1" applyFill="1" applyBorder="1" applyAlignment="1">
      <alignment horizontal="right"/>
    </xf>
    <xf numFmtId="169" fontId="43" fillId="0" borderId="21" xfId="3" applyNumberFormat="1" applyFont="1" applyFill="1" applyBorder="1" applyAlignment="1">
      <alignment horizontal="right"/>
    </xf>
    <xf numFmtId="165" fontId="43" fillId="0" borderId="25" xfId="3" applyNumberFormat="1" applyFont="1" applyFill="1" applyBorder="1" applyAlignment="1">
      <alignment horizontal="right"/>
    </xf>
    <xf numFmtId="169" fontId="43" fillId="0" borderId="27" xfId="3" applyNumberFormat="1" applyFont="1" applyFill="1" applyBorder="1" applyAlignment="1">
      <alignment horizontal="right"/>
    </xf>
    <xf numFmtId="165" fontId="43" fillId="0" borderId="28" xfId="3" applyNumberFormat="1" applyFont="1" applyFill="1" applyBorder="1" applyAlignment="1">
      <alignment horizontal="right"/>
    </xf>
    <xf numFmtId="0" fontId="42" fillId="0" borderId="23" xfId="0" applyFont="1" applyBorder="1" applyAlignment="1">
      <alignment horizontal="right" vertical="center" wrapText="1"/>
    </xf>
    <xf numFmtId="0" fontId="42" fillId="0" borderId="26" xfId="0" applyFont="1" applyBorder="1" applyAlignment="1">
      <alignment horizontal="right" vertical="center" wrapText="1"/>
    </xf>
    <xf numFmtId="167" fontId="43" fillId="0" borderId="21" xfId="3" applyNumberFormat="1" applyFont="1" applyFill="1" applyBorder="1" applyAlignment="1">
      <alignment horizontal="right"/>
    </xf>
    <xf numFmtId="167" fontId="43" fillId="0" borderId="22" xfId="3" applyNumberFormat="1" applyFont="1" applyFill="1" applyBorder="1" applyAlignment="1">
      <alignment horizontal="right"/>
    </xf>
    <xf numFmtId="43" fontId="43" fillId="0" borderId="24" xfId="3" applyNumberFormat="1" applyFont="1" applyFill="1" applyBorder="1" applyAlignment="1">
      <alignment horizontal="right"/>
    </xf>
    <xf numFmtId="167" fontId="43" fillId="0" borderId="24" xfId="3" applyNumberFormat="1" applyFont="1" applyFill="1" applyBorder="1" applyAlignment="1">
      <alignment horizontal="right"/>
    </xf>
    <xf numFmtId="167" fontId="43" fillId="0" borderId="25" xfId="3" applyNumberFormat="1" applyFont="1" applyFill="1" applyBorder="1" applyAlignment="1">
      <alignment horizontal="right"/>
    </xf>
    <xf numFmtId="165" fontId="43" fillId="0" borderId="30" xfId="3" applyNumberFormat="1" applyFont="1" applyFill="1" applyBorder="1" applyAlignment="1">
      <alignment horizontal="right"/>
    </xf>
    <xf numFmtId="9" fontId="43" fillId="0" borderId="30" xfId="1" applyFont="1" applyBorder="1"/>
    <xf numFmtId="9" fontId="43" fillId="0" borderId="30" xfId="0" applyNumberFormat="1" applyFont="1" applyBorder="1" applyAlignment="1">
      <alignment horizontal="right" vertical="center" wrapText="1"/>
    </xf>
    <xf numFmtId="9" fontId="43" fillId="0" borderId="31" xfId="0" applyNumberFormat="1" applyFont="1" applyBorder="1" applyAlignment="1">
      <alignment horizontal="right" vertical="center" wrapText="1"/>
    </xf>
    <xf numFmtId="0" fontId="32" fillId="9" borderId="32" xfId="0" applyFont="1" applyFill="1" applyBorder="1" applyAlignment="1">
      <alignment horizontal="center" vertical="center" wrapText="1"/>
    </xf>
    <xf numFmtId="0" fontId="32" fillId="9" borderId="33"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19" fillId="3" borderId="17"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22" fillId="0" borderId="17" xfId="0" applyFont="1" applyBorder="1" applyAlignment="1">
      <alignment horizontal="left" vertical="top" wrapText="1"/>
    </xf>
    <xf numFmtId="0" fontId="19" fillId="0" borderId="12" xfId="0" applyFont="1" applyBorder="1" applyAlignment="1">
      <alignment horizontal="left" vertical="top" wrapText="1"/>
    </xf>
    <xf numFmtId="0" fontId="19" fillId="0" borderId="17" xfId="0" applyFont="1" applyBorder="1" applyAlignment="1">
      <alignment horizontal="left" vertical="top" wrapText="1"/>
    </xf>
    <xf numFmtId="0" fontId="19" fillId="3" borderId="3"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16" xfId="0" applyFont="1" applyFill="1" applyBorder="1" applyAlignment="1">
      <alignment horizontal="left" vertical="center"/>
    </xf>
    <xf numFmtId="0" fontId="19" fillId="3" borderId="2" xfId="0" applyFont="1" applyFill="1" applyBorder="1" applyAlignment="1">
      <alignment horizontal="left" vertical="top" wrapText="1"/>
    </xf>
    <xf numFmtId="0" fontId="19" fillId="3" borderId="0" xfId="0" applyFont="1" applyFill="1" applyAlignment="1">
      <alignment horizontal="left" vertical="top" wrapText="1"/>
    </xf>
    <xf numFmtId="0" fontId="45" fillId="0" borderId="17" xfId="0" applyFont="1" applyBorder="1" applyAlignment="1">
      <alignment horizontal="left" vertical="top" wrapText="1"/>
    </xf>
    <xf numFmtId="0" fontId="45" fillId="0" borderId="12" xfId="0" applyFont="1" applyBorder="1" applyAlignment="1">
      <alignment horizontal="left" vertical="top" wrapText="1"/>
    </xf>
    <xf numFmtId="0" fontId="19" fillId="0" borderId="17" xfId="0" applyFont="1" applyBorder="1" applyAlignment="1">
      <alignment horizontal="left" vertical="center" wrapText="1"/>
    </xf>
    <xf numFmtId="0" fontId="19" fillId="0" borderId="12" xfId="0" applyFont="1" applyBorder="1" applyAlignment="1">
      <alignment horizontal="left" vertical="center" wrapText="1"/>
    </xf>
    <xf numFmtId="0" fontId="2" fillId="0" borderId="17" xfId="0" applyFont="1" applyBorder="1" applyAlignment="1">
      <alignment horizontal="left" wrapText="1"/>
    </xf>
    <xf numFmtId="0" fontId="2" fillId="0" borderId="12" xfId="0" applyFont="1" applyBorder="1" applyAlignment="1">
      <alignment horizontal="left" wrapText="1"/>
    </xf>
    <xf numFmtId="0" fontId="22" fillId="0" borderId="12" xfId="0" applyFont="1" applyBorder="1" applyAlignment="1">
      <alignment horizontal="left" vertical="top" wrapText="1"/>
    </xf>
    <xf numFmtId="0" fontId="22" fillId="0" borderId="0" xfId="0" applyFont="1" applyAlignment="1">
      <alignment horizontal="left" vertical="center" wrapText="1"/>
    </xf>
    <xf numFmtId="0" fontId="43" fillId="0" borderId="17" xfId="0" applyFont="1" applyBorder="1" applyAlignment="1">
      <alignment horizontal="left" wrapText="1"/>
    </xf>
    <xf numFmtId="0" fontId="43" fillId="0" borderId="12" xfId="0" applyFont="1" applyBorder="1" applyAlignment="1">
      <alignment horizontal="left" wrapText="1"/>
    </xf>
    <xf numFmtId="0" fontId="45" fillId="0" borderId="0" xfId="0" applyFont="1" applyAlignment="1">
      <alignment horizontal="left" vertical="center" wrapText="1"/>
    </xf>
    <xf numFmtId="0" fontId="45" fillId="0" borderId="17" xfId="0" applyFont="1" applyBorder="1" applyAlignment="1">
      <alignment horizontal="left" vertical="center" wrapText="1"/>
    </xf>
    <xf numFmtId="0" fontId="45" fillId="0" borderId="12" xfId="0" applyFont="1" applyBorder="1" applyAlignment="1">
      <alignment horizontal="left" vertical="center" wrapText="1"/>
    </xf>
  </cellXfs>
  <cellStyles count="5">
    <cellStyle name="Comma" xfId="2" builtinId="3"/>
    <cellStyle name="Comma 2" xfId="3" xr:uid="{B778924A-CE2F-4102-B971-1960036A6CDE}"/>
    <cellStyle name="Normal" xfId="0" builtinId="0"/>
    <cellStyle name="Normale 2" xfId="4" xr:uid="{F3673219-2F68-46A0-98C1-C265418320DB}"/>
    <cellStyle name="Percent" xfId="1" builtinId="5"/>
  </cellStyles>
  <dxfs count="0"/>
  <tableStyles count="0" defaultTableStyle="TableStyleMedium2" defaultPivotStyle="PivotStyleLight16"/>
  <colors>
    <mruColors>
      <color rgb="FF748BAF"/>
      <color rgb="FF003A78"/>
      <color rgb="FF163A74"/>
      <color rgb="FF191C22"/>
      <color rgb="FFD1B2E8"/>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1003789</xdr:colOff>
      <xdr:row>0</xdr:row>
      <xdr:rowOff>0</xdr:rowOff>
    </xdr:from>
    <xdr:to>
      <xdr:col>9</xdr:col>
      <xdr:colOff>6688</xdr:colOff>
      <xdr:row>2</xdr:row>
      <xdr:rowOff>86634</xdr:rowOff>
    </xdr:to>
    <xdr:pic>
      <xdr:nvPicPr>
        <xdr:cNvPr id="3" name="Picture 2">
          <a:extLst>
            <a:ext uri="{FF2B5EF4-FFF2-40B4-BE49-F238E27FC236}">
              <a16:creationId xmlns:a16="http://schemas.microsoft.com/office/drawing/2014/main" id="{0E52C637-B59B-4D79-B864-90810706A9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4231" y="0"/>
          <a:ext cx="1629113" cy="696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A096B-AC31-4ECB-A690-85487D16FD85}">
  <dimension ref="A1:R126"/>
  <sheetViews>
    <sheetView zoomScale="130" zoomScaleNormal="130" workbookViewId="0">
      <selection sqref="A1:XFD1048576"/>
    </sheetView>
    <sheetView workbookViewId="1"/>
  </sheetViews>
  <sheetFormatPr defaultColWidth="9.453125" defaultRowHeight="14" x14ac:dyDescent="0.3"/>
  <cols>
    <col min="1" max="1" width="58.08984375" style="57" customWidth="1"/>
    <col min="2" max="2" width="15.453125" style="59" hidden="1" customWidth="1"/>
    <col min="3" max="3" width="14.54296875" style="133" hidden="1" customWidth="1"/>
    <col min="4" max="4" width="17.26953125" style="133" hidden="1" customWidth="1"/>
    <col min="5" max="6" width="17.453125" style="59" bestFit="1" customWidth="1"/>
    <col min="7" max="7" width="16.453125" style="59" bestFit="1" customWidth="1"/>
    <col min="8" max="9" width="19.81640625" style="3" customWidth="1"/>
    <col min="10" max="10" width="35.1796875" style="3" customWidth="1"/>
    <col min="11" max="11" width="10.81640625" style="3" bestFit="1" customWidth="1"/>
    <col min="12" max="13" width="9.453125" style="3"/>
    <col min="14" max="14" width="54.1796875" style="3" bestFit="1" customWidth="1"/>
    <col min="15" max="15" width="15" style="3" customWidth="1"/>
    <col min="16" max="16384" width="9.453125" style="3"/>
  </cols>
  <sheetData>
    <row r="1" spans="1:18" x14ac:dyDescent="0.3">
      <c r="A1" s="1"/>
      <c r="B1" s="2"/>
      <c r="E1" s="2"/>
      <c r="F1" s="2"/>
      <c r="G1" s="2"/>
    </row>
    <row r="2" spans="1:18" ht="50" x14ac:dyDescent="0.5">
      <c r="A2" s="4" t="s">
        <v>105</v>
      </c>
      <c r="B2" s="2"/>
      <c r="E2" s="2"/>
      <c r="F2" s="2"/>
      <c r="G2" s="2"/>
    </row>
    <row r="3" spans="1:18" ht="18" customHeight="1" x14ac:dyDescent="0.5">
      <c r="A3" s="4"/>
      <c r="B3" s="2"/>
      <c r="E3" s="2"/>
      <c r="F3" s="2"/>
      <c r="G3" s="2"/>
    </row>
    <row r="4" spans="1:18" ht="15.5" x14ac:dyDescent="0.3">
      <c r="A4" s="5" t="s">
        <v>0</v>
      </c>
      <c r="B4" s="6"/>
      <c r="C4" s="134"/>
      <c r="D4" s="134"/>
      <c r="E4" s="7"/>
      <c r="F4" s="7"/>
      <c r="G4" s="7"/>
      <c r="H4" s="7"/>
      <c r="I4" s="7"/>
    </row>
    <row r="5" spans="1:18" x14ac:dyDescent="0.3">
      <c r="A5" s="17"/>
      <c r="B5" s="18"/>
      <c r="C5" s="135"/>
      <c r="D5" s="135"/>
      <c r="E5" s="17"/>
      <c r="F5" s="17"/>
      <c r="G5" s="17"/>
    </row>
    <row r="6" spans="1:18" x14ac:dyDescent="0.3">
      <c r="A6" s="19" t="s">
        <v>1</v>
      </c>
      <c r="B6" s="11">
        <v>2017</v>
      </c>
      <c r="C6" s="136">
        <v>2018</v>
      </c>
      <c r="D6" s="136">
        <v>2019</v>
      </c>
      <c r="E6" s="12">
        <v>2020</v>
      </c>
      <c r="F6" s="12">
        <v>2021</v>
      </c>
      <c r="G6" s="12">
        <v>2022</v>
      </c>
      <c r="H6" s="12">
        <v>2023</v>
      </c>
      <c r="I6" s="12">
        <v>2024</v>
      </c>
    </row>
    <row r="7" spans="1:18" customFormat="1" ht="14.5" x14ac:dyDescent="0.35">
      <c r="A7" s="207" t="s">
        <v>2</v>
      </c>
      <c r="B7" s="208">
        <v>5020</v>
      </c>
      <c r="C7" s="208">
        <v>5474</v>
      </c>
      <c r="D7" s="208">
        <v>5849</v>
      </c>
      <c r="E7" s="208">
        <v>5879</v>
      </c>
      <c r="F7" s="208">
        <v>6911</v>
      </c>
      <c r="G7" s="208">
        <v>7481</v>
      </c>
      <c r="H7" s="208">
        <v>7651</v>
      </c>
      <c r="I7" s="208">
        <v>8128</v>
      </c>
      <c r="J7" s="3"/>
      <c r="K7" s="3"/>
      <c r="L7" s="3"/>
      <c r="M7" s="3"/>
      <c r="N7" s="3"/>
      <c r="O7" s="3"/>
      <c r="P7" s="3"/>
      <c r="Q7" s="3"/>
      <c r="R7" s="3"/>
    </row>
    <row r="8" spans="1:18" customFormat="1" ht="14.5" x14ac:dyDescent="0.35">
      <c r="A8" s="209" t="s">
        <v>3</v>
      </c>
      <c r="B8" s="210">
        <v>40</v>
      </c>
      <c r="C8" s="210">
        <v>64</v>
      </c>
      <c r="D8" s="210">
        <v>84</v>
      </c>
      <c r="E8" s="210">
        <v>1</v>
      </c>
      <c r="F8" s="210">
        <v>70</v>
      </c>
      <c r="G8" s="210">
        <v>7</v>
      </c>
      <c r="H8" s="210">
        <v>3</v>
      </c>
      <c r="I8" s="210">
        <v>26</v>
      </c>
      <c r="K8" s="3"/>
      <c r="L8" s="3"/>
      <c r="M8" s="3"/>
      <c r="N8" s="3"/>
      <c r="O8" s="3"/>
      <c r="P8" s="3"/>
      <c r="Q8" s="3"/>
      <c r="R8" s="3"/>
    </row>
    <row r="9" spans="1:18" customFormat="1" ht="14.5" x14ac:dyDescent="0.35">
      <c r="A9" s="209" t="s">
        <v>4</v>
      </c>
      <c r="B9" s="210">
        <v>53</v>
      </c>
      <c r="C9" s="210">
        <v>69</v>
      </c>
      <c r="D9" s="210" t="s">
        <v>5</v>
      </c>
      <c r="E9" s="210" t="s">
        <v>6</v>
      </c>
      <c r="F9" s="210">
        <v>22</v>
      </c>
      <c r="G9" s="210" t="s">
        <v>7</v>
      </c>
      <c r="H9" s="210" t="s">
        <v>8</v>
      </c>
      <c r="I9" s="210">
        <v>27</v>
      </c>
      <c r="K9" s="3"/>
      <c r="L9" s="3"/>
      <c r="M9" s="3"/>
      <c r="N9" s="3"/>
      <c r="O9" s="3"/>
      <c r="P9" s="3"/>
      <c r="Q9" s="3"/>
      <c r="R9" s="3"/>
    </row>
    <row r="10" spans="1:18" ht="14.5" x14ac:dyDescent="0.35">
      <c r="A10" s="209" t="s">
        <v>296</v>
      </c>
      <c r="B10" s="211"/>
      <c r="C10" s="211"/>
      <c r="D10" s="211"/>
      <c r="E10" s="210">
        <v>2</v>
      </c>
      <c r="F10" s="210">
        <v>2</v>
      </c>
      <c r="G10" s="210">
        <v>2</v>
      </c>
      <c r="H10" s="210">
        <v>3</v>
      </c>
      <c r="I10" s="210">
        <v>3</v>
      </c>
      <c r="J10"/>
    </row>
    <row r="11" spans="1:18" x14ac:dyDescent="0.3">
      <c r="A11" s="85"/>
      <c r="B11" s="16"/>
      <c r="C11" s="139"/>
      <c r="D11" s="139"/>
      <c r="E11" s="16"/>
      <c r="F11" s="16"/>
      <c r="G11" s="16"/>
    </row>
    <row r="12" spans="1:18" ht="15.5" x14ac:dyDescent="0.3">
      <c r="A12" s="5" t="s">
        <v>9</v>
      </c>
      <c r="B12" s="6"/>
      <c r="C12" s="134"/>
      <c r="D12" s="134"/>
      <c r="E12" s="7"/>
      <c r="F12" s="7"/>
      <c r="G12" s="7"/>
      <c r="H12" s="7"/>
      <c r="I12" s="7"/>
    </row>
    <row r="13" spans="1:18" ht="14.5" x14ac:dyDescent="0.35">
      <c r="A13" s="17"/>
      <c r="B13" s="18"/>
      <c r="C13" s="135"/>
      <c r="D13" s="135"/>
      <c r="E13" s="17"/>
      <c r="F13" s="17"/>
      <c r="G13" s="17"/>
      <c r="J13"/>
    </row>
    <row r="14" spans="1:18" ht="14.5" x14ac:dyDescent="0.35">
      <c r="A14" s="19" t="s">
        <v>10</v>
      </c>
      <c r="B14" s="11">
        <v>2017</v>
      </c>
      <c r="C14" s="136">
        <v>2018</v>
      </c>
      <c r="D14" s="136">
        <v>2019</v>
      </c>
      <c r="E14" s="12">
        <v>2020</v>
      </c>
      <c r="F14" s="12">
        <v>2021</v>
      </c>
      <c r="G14" s="12">
        <v>2022</v>
      </c>
      <c r="H14" s="12">
        <v>2023</v>
      </c>
      <c r="I14" s="12">
        <v>2024</v>
      </c>
      <c r="J14"/>
    </row>
    <row r="15" spans="1:18" customFormat="1" ht="14.5" x14ac:dyDescent="0.35">
      <c r="A15" s="20" t="s">
        <v>11</v>
      </c>
      <c r="B15" s="21">
        <v>8314</v>
      </c>
      <c r="C15" s="137">
        <v>8662</v>
      </c>
      <c r="D15" s="137">
        <v>9334</v>
      </c>
      <c r="E15" s="21">
        <v>9844</v>
      </c>
      <c r="F15" s="21">
        <v>10681</v>
      </c>
      <c r="G15" s="21">
        <v>10905</v>
      </c>
      <c r="H15" s="21">
        <v>11112</v>
      </c>
      <c r="I15" s="21">
        <v>11897</v>
      </c>
      <c r="K15" s="3"/>
      <c r="L15" s="3"/>
      <c r="M15" s="3"/>
      <c r="N15" s="3"/>
      <c r="O15" s="3"/>
      <c r="P15" s="3"/>
      <c r="Q15" s="3"/>
      <c r="R15" s="3"/>
    </row>
    <row r="16" spans="1:18" customFormat="1" ht="14.5" x14ac:dyDescent="0.35">
      <c r="A16" s="22" t="s">
        <v>12</v>
      </c>
      <c r="B16" s="23">
        <v>11231</v>
      </c>
      <c r="C16" s="138">
        <v>10612</v>
      </c>
      <c r="D16" s="138">
        <v>10489</v>
      </c>
      <c r="E16" s="23">
        <v>10306</v>
      </c>
      <c r="F16" s="23">
        <v>10093</v>
      </c>
      <c r="G16" s="23">
        <v>9887</v>
      </c>
      <c r="H16" s="23">
        <v>10103</v>
      </c>
      <c r="I16" s="23">
        <f>4575+2281+1440+1378+1017</f>
        <v>10691</v>
      </c>
      <c r="K16" s="3"/>
      <c r="L16" s="3"/>
      <c r="M16" s="3"/>
      <c r="N16" s="3"/>
      <c r="O16" s="3"/>
      <c r="P16" s="3"/>
      <c r="Q16" s="3"/>
      <c r="R16" s="3"/>
    </row>
    <row r="17" spans="1:18" customFormat="1" ht="14.5" x14ac:dyDescent="0.35">
      <c r="A17" s="24" t="s">
        <v>13</v>
      </c>
      <c r="B17" s="25">
        <v>19545</v>
      </c>
      <c r="C17" s="140">
        <v>19274</v>
      </c>
      <c r="D17" s="140">
        <v>19823</v>
      </c>
      <c r="E17" s="25">
        <v>20150</v>
      </c>
      <c r="F17" s="25">
        <f>+F15+F16</f>
        <v>20774</v>
      </c>
      <c r="G17" s="25">
        <v>20792</v>
      </c>
      <c r="H17" s="25">
        <f>SUM(H15:H16)</f>
        <v>21215</v>
      </c>
      <c r="I17" s="25">
        <f>SUM(I15:I16)</f>
        <v>22588</v>
      </c>
      <c r="J17" s="3"/>
      <c r="K17" s="3"/>
      <c r="L17" s="3"/>
      <c r="M17" s="3"/>
      <c r="N17" s="3"/>
      <c r="O17" s="3"/>
      <c r="P17" s="3"/>
      <c r="Q17" s="3"/>
      <c r="R17" s="3"/>
    </row>
    <row r="18" spans="1:18" customFormat="1" ht="14.5" x14ac:dyDescent="0.35">
      <c r="A18" s="26"/>
      <c r="B18" s="27"/>
      <c r="C18" s="141"/>
      <c r="D18" s="141"/>
      <c r="E18" s="27"/>
      <c r="F18" s="27"/>
      <c r="G18" s="27"/>
      <c r="H18" s="3"/>
      <c r="I18" s="3"/>
      <c r="J18" s="3"/>
      <c r="K18" s="3"/>
      <c r="L18" s="3"/>
      <c r="M18" s="3"/>
      <c r="N18" s="3"/>
      <c r="O18" s="3"/>
      <c r="P18" s="3"/>
      <c r="Q18" s="3"/>
      <c r="R18" s="3"/>
    </row>
    <row r="19" spans="1:18" x14ac:dyDescent="0.3">
      <c r="A19" s="19" t="s">
        <v>14</v>
      </c>
      <c r="B19" s="28">
        <v>2017</v>
      </c>
      <c r="C19" s="142">
        <v>2018</v>
      </c>
      <c r="D19" s="142">
        <v>2019</v>
      </c>
      <c r="E19" s="29">
        <v>2020</v>
      </c>
      <c r="F19" s="29">
        <v>2021</v>
      </c>
      <c r="G19" s="12">
        <v>2022</v>
      </c>
      <c r="H19" s="12">
        <v>2023</v>
      </c>
      <c r="I19" s="12">
        <v>2024</v>
      </c>
    </row>
    <row r="20" spans="1:18" x14ac:dyDescent="0.3">
      <c r="A20" s="13" t="s">
        <v>15</v>
      </c>
      <c r="B20" s="30">
        <v>356</v>
      </c>
      <c r="C20" s="143">
        <v>377</v>
      </c>
      <c r="D20" s="143">
        <v>390</v>
      </c>
      <c r="E20" s="30">
        <v>396</v>
      </c>
      <c r="F20" s="30">
        <v>436</v>
      </c>
      <c r="G20" s="30">
        <v>452</v>
      </c>
      <c r="H20" s="30">
        <v>457</v>
      </c>
      <c r="I20" s="30">
        <v>498</v>
      </c>
    </row>
    <row r="21" spans="1:18" x14ac:dyDescent="0.3">
      <c r="A21" s="14" t="s">
        <v>16</v>
      </c>
      <c r="B21" s="31">
        <v>1105</v>
      </c>
      <c r="C21" s="144">
        <v>1165</v>
      </c>
      <c r="D21" s="144">
        <v>1274</v>
      </c>
      <c r="E21" s="31">
        <v>1129</v>
      </c>
      <c r="F21" s="31">
        <v>1139</v>
      </c>
      <c r="G21" s="31">
        <v>1227</v>
      </c>
      <c r="H21" s="31">
        <v>1288</v>
      </c>
      <c r="I21" s="31">
        <v>1390</v>
      </c>
    </row>
    <row r="22" spans="1:18" x14ac:dyDescent="0.3">
      <c r="A22" s="14" t="s">
        <v>17</v>
      </c>
      <c r="B22" s="31">
        <v>6637</v>
      </c>
      <c r="C22" s="144">
        <v>6949</v>
      </c>
      <c r="D22" s="144">
        <v>7608</v>
      </c>
      <c r="E22" s="31">
        <v>8284</v>
      </c>
      <c r="F22" s="31">
        <v>9163</v>
      </c>
      <c r="G22" s="31">
        <v>9297</v>
      </c>
      <c r="H22" s="31">
        <v>9556</v>
      </c>
      <c r="I22" s="31">
        <v>10316</v>
      </c>
    </row>
    <row r="23" spans="1:18" x14ac:dyDescent="0.3">
      <c r="A23" s="15" t="s">
        <v>18</v>
      </c>
      <c r="B23" s="32">
        <v>11447</v>
      </c>
      <c r="C23" s="145">
        <v>10783</v>
      </c>
      <c r="D23" s="145">
        <v>10551</v>
      </c>
      <c r="E23" s="32">
        <v>10341</v>
      </c>
      <c r="F23" s="32">
        <v>10036</v>
      </c>
      <c r="G23" s="32">
        <v>9816</v>
      </c>
      <c r="H23" s="32">
        <v>9914</v>
      </c>
      <c r="I23" s="32">
        <v>10384</v>
      </c>
    </row>
    <row r="24" spans="1:18" x14ac:dyDescent="0.3">
      <c r="A24" s="24" t="s">
        <v>13</v>
      </c>
      <c r="B24" s="25">
        <v>19545</v>
      </c>
      <c r="C24" s="140">
        <v>19274</v>
      </c>
      <c r="D24" s="140">
        <v>19823</v>
      </c>
      <c r="E24" s="25">
        <v>20150</v>
      </c>
      <c r="F24" s="25">
        <v>20774</v>
      </c>
      <c r="G24" s="25">
        <v>20792</v>
      </c>
      <c r="H24" s="25">
        <f>SUM(H20:H23)</f>
        <v>21215</v>
      </c>
      <c r="I24" s="25">
        <f>SUM(I20:I23)</f>
        <v>22588</v>
      </c>
    </row>
    <row r="25" spans="1:18" x14ac:dyDescent="0.3">
      <c r="A25" s="33"/>
      <c r="B25" s="34"/>
      <c r="C25" s="146"/>
      <c r="D25" s="146"/>
      <c r="E25" s="35"/>
      <c r="F25" s="35"/>
      <c r="G25" s="35"/>
    </row>
    <row r="26" spans="1:18" x14ac:dyDescent="0.3">
      <c r="A26" s="36" t="s">
        <v>19</v>
      </c>
      <c r="B26" s="28">
        <v>2017</v>
      </c>
      <c r="C26" s="142">
        <v>2018</v>
      </c>
      <c r="D26" s="142">
        <v>2019</v>
      </c>
      <c r="E26" s="12">
        <v>2020</v>
      </c>
      <c r="F26" s="12">
        <v>2021</v>
      </c>
      <c r="G26" s="12">
        <v>2022</v>
      </c>
      <c r="H26" s="12">
        <v>2023</v>
      </c>
      <c r="I26" s="12">
        <v>2024</v>
      </c>
    </row>
    <row r="27" spans="1:18" x14ac:dyDescent="0.3">
      <c r="A27" s="37" t="s">
        <v>20</v>
      </c>
      <c r="B27" s="38">
        <v>0.33</v>
      </c>
      <c r="C27" s="147">
        <v>0.33</v>
      </c>
      <c r="D27" s="147">
        <v>0.5</v>
      </c>
      <c r="E27" s="39">
        <v>0.5</v>
      </c>
      <c r="F27" s="39">
        <v>0.5</v>
      </c>
      <c r="G27" s="39">
        <v>0.4</v>
      </c>
      <c r="H27" s="39">
        <v>0.4</v>
      </c>
      <c r="I27" s="39">
        <v>0.4</v>
      </c>
    </row>
    <row r="28" spans="1:18" x14ac:dyDescent="0.3">
      <c r="A28" s="40" t="s">
        <v>21</v>
      </c>
      <c r="B28" s="41">
        <v>0.06</v>
      </c>
      <c r="C28" s="148">
        <v>7.0000000000000007E-2</v>
      </c>
      <c r="D28" s="148">
        <v>7.0000000000000007E-2</v>
      </c>
      <c r="E28" s="42">
        <v>7.0000000000000007E-2</v>
      </c>
      <c r="F28" s="42">
        <v>7.0000000000000007E-2</v>
      </c>
      <c r="G28" s="42">
        <v>0.08</v>
      </c>
      <c r="H28" s="42">
        <v>0.09</v>
      </c>
      <c r="I28" s="42">
        <v>0.106</v>
      </c>
    </row>
    <row r="29" spans="1:18" x14ac:dyDescent="0.3">
      <c r="A29" s="40" t="s">
        <v>22</v>
      </c>
      <c r="B29" s="41">
        <v>0.11</v>
      </c>
      <c r="C29" s="149">
        <v>0.12</v>
      </c>
      <c r="D29" s="151">
        <v>0.13</v>
      </c>
      <c r="E29" s="43">
        <v>0.14000000000000001</v>
      </c>
      <c r="F29" s="43">
        <v>0.14000000000000001</v>
      </c>
      <c r="G29" s="43">
        <v>0.15</v>
      </c>
      <c r="H29" s="44">
        <v>0.15</v>
      </c>
      <c r="I29" s="44">
        <v>0.151</v>
      </c>
    </row>
    <row r="30" spans="1:18" ht="14.5" x14ac:dyDescent="0.35">
      <c r="A30" s="45"/>
      <c r="B30" s="46"/>
      <c r="C30" s="150"/>
      <c r="D30" s="150"/>
      <c r="E30" s="47"/>
      <c r="F30" s="47"/>
      <c r="G30" s="47"/>
      <c r="J30"/>
      <c r="K30"/>
    </row>
    <row r="31" spans="1:18" x14ac:dyDescent="0.3">
      <c r="A31" s="36" t="s">
        <v>23</v>
      </c>
      <c r="B31" s="11">
        <v>2017</v>
      </c>
      <c r="C31" s="136">
        <v>2018</v>
      </c>
      <c r="D31" s="142">
        <v>2019</v>
      </c>
      <c r="E31" s="12">
        <v>2020</v>
      </c>
      <c r="F31" s="12">
        <v>2021</v>
      </c>
      <c r="G31" s="12">
        <v>2022</v>
      </c>
      <c r="H31" s="12">
        <v>2023</v>
      </c>
      <c r="I31" s="12">
        <v>2024</v>
      </c>
    </row>
    <row r="32" spans="1:18" x14ac:dyDescent="0.3">
      <c r="A32" s="37" t="s">
        <v>24</v>
      </c>
      <c r="B32" s="38">
        <v>0.13</v>
      </c>
      <c r="C32" s="147">
        <v>0.14000000000000001</v>
      </c>
      <c r="D32" s="147">
        <v>0.14000000000000001</v>
      </c>
      <c r="E32" s="39">
        <v>0.14000000000000001</v>
      </c>
      <c r="F32" s="39">
        <v>0.13</v>
      </c>
      <c r="G32" s="39">
        <v>0.13</v>
      </c>
      <c r="H32" s="39">
        <v>0.14000000000000001</v>
      </c>
      <c r="I32" s="39">
        <f>3470/$I$24</f>
        <v>0.15362139188949886</v>
      </c>
      <c r="K32" s="92"/>
      <c r="L32" s="92"/>
    </row>
    <row r="33" spans="1:12" x14ac:dyDescent="0.3">
      <c r="A33" s="40" t="s">
        <v>25</v>
      </c>
      <c r="B33" s="41">
        <v>0.66</v>
      </c>
      <c r="C33" s="149">
        <v>0.59</v>
      </c>
      <c r="D33" s="149">
        <v>0.56999999999999995</v>
      </c>
      <c r="E33" s="43">
        <v>0.56000000000000005</v>
      </c>
      <c r="F33" s="43">
        <v>0.55000000000000004</v>
      </c>
      <c r="G33" s="43">
        <v>0.54</v>
      </c>
      <c r="H33" s="43">
        <v>0.52</v>
      </c>
      <c r="I33" s="42">
        <f>11179/$I$24</f>
        <v>0.49490880113334512</v>
      </c>
      <c r="K33" s="92"/>
      <c r="L33" s="92"/>
    </row>
    <row r="34" spans="1:12" x14ac:dyDescent="0.3">
      <c r="A34" s="48" t="s">
        <v>26</v>
      </c>
      <c r="B34" s="49">
        <v>0.21</v>
      </c>
      <c r="C34" s="151">
        <v>0.27</v>
      </c>
      <c r="D34" s="151">
        <v>0.28999999999999998</v>
      </c>
      <c r="E34" s="44">
        <v>0.3</v>
      </c>
      <c r="F34" s="44">
        <v>0.32</v>
      </c>
      <c r="G34" s="44">
        <v>0.33</v>
      </c>
      <c r="H34" s="44">
        <v>0.34</v>
      </c>
      <c r="I34" s="44">
        <f>7939/$I$24</f>
        <v>0.35146980697715602</v>
      </c>
      <c r="K34" s="93"/>
      <c r="L34" s="92"/>
    </row>
    <row r="35" spans="1:12" x14ac:dyDescent="0.3">
      <c r="A35" s="33"/>
      <c r="B35" s="34"/>
      <c r="C35" s="146"/>
      <c r="D35" s="146"/>
      <c r="E35" s="35"/>
      <c r="F35" s="35"/>
      <c r="G35" s="35"/>
    </row>
    <row r="36" spans="1:12" x14ac:dyDescent="0.3">
      <c r="A36" s="36" t="s">
        <v>27</v>
      </c>
      <c r="B36" s="28">
        <v>2017</v>
      </c>
      <c r="C36" s="142">
        <v>2018</v>
      </c>
      <c r="D36" s="142">
        <v>2019</v>
      </c>
      <c r="E36" s="12">
        <v>2020</v>
      </c>
      <c r="F36" s="12">
        <v>2021</v>
      </c>
      <c r="G36" s="12">
        <v>2022</v>
      </c>
      <c r="H36" s="12">
        <v>2023</v>
      </c>
      <c r="I36" s="12">
        <v>2024</v>
      </c>
    </row>
    <row r="37" spans="1:12" x14ac:dyDescent="0.3">
      <c r="A37" s="37" t="s">
        <v>28</v>
      </c>
      <c r="B37" s="21">
        <v>18057</v>
      </c>
      <c r="C37" s="137">
        <v>17810</v>
      </c>
      <c r="D37" s="137">
        <f>18312+227</f>
        <v>18539</v>
      </c>
      <c r="E37" s="21">
        <v>18899</v>
      </c>
      <c r="F37" s="21">
        <v>19659</v>
      </c>
      <c r="G37" s="21">
        <v>19745</v>
      </c>
      <c r="H37" s="21">
        <v>20015</v>
      </c>
      <c r="I37" s="21">
        <v>20985</v>
      </c>
    </row>
    <row r="38" spans="1:12" x14ac:dyDescent="0.3">
      <c r="A38" s="40" t="s">
        <v>29</v>
      </c>
      <c r="B38" s="50">
        <v>1488</v>
      </c>
      <c r="C38" s="152">
        <v>1464</v>
      </c>
      <c r="D38" s="152">
        <f>1270+14</f>
        <v>1284</v>
      </c>
      <c r="E38" s="50">
        <v>1251</v>
      </c>
      <c r="F38" s="50">
        <v>1115</v>
      </c>
      <c r="G38" s="50">
        <v>1038</v>
      </c>
      <c r="H38" s="50">
        <v>1197</v>
      </c>
      <c r="I38" s="50">
        <v>1601</v>
      </c>
    </row>
    <row r="39" spans="1:12" x14ac:dyDescent="0.3">
      <c r="A39" s="40" t="s">
        <v>30</v>
      </c>
      <c r="B39" s="50">
        <v>19362</v>
      </c>
      <c r="C39" s="152">
        <v>19029</v>
      </c>
      <c r="D39" s="152">
        <f>18312+1270</f>
        <v>19582</v>
      </c>
      <c r="E39" s="50">
        <v>19914</v>
      </c>
      <c r="F39" s="50">
        <v>20460</v>
      </c>
      <c r="G39" s="50">
        <v>20485</v>
      </c>
      <c r="H39" s="50">
        <v>20912</v>
      </c>
      <c r="I39" s="50">
        <v>22270</v>
      </c>
    </row>
    <row r="40" spans="1:12" x14ac:dyDescent="0.3">
      <c r="A40" s="40" t="s">
        <v>31</v>
      </c>
      <c r="B40" s="50">
        <v>183</v>
      </c>
      <c r="C40" s="152">
        <v>245</v>
      </c>
      <c r="D40" s="152">
        <f>227+14</f>
        <v>241</v>
      </c>
      <c r="E40" s="50">
        <v>236</v>
      </c>
      <c r="F40" s="50">
        <v>314</v>
      </c>
      <c r="G40" s="50">
        <v>298</v>
      </c>
      <c r="H40" s="50">
        <v>300</v>
      </c>
      <c r="I40" s="50">
        <v>316</v>
      </c>
    </row>
    <row r="41" spans="1:12" x14ac:dyDescent="0.3">
      <c r="A41" s="40" t="s">
        <v>32</v>
      </c>
      <c r="B41" s="51" t="s">
        <v>33</v>
      </c>
      <c r="C41" s="153" t="s">
        <v>33</v>
      </c>
      <c r="D41" s="153" t="s">
        <v>33</v>
      </c>
      <c r="E41" s="51" t="s">
        <v>33</v>
      </c>
      <c r="F41" s="51" t="s">
        <v>33</v>
      </c>
      <c r="G41" s="50">
        <v>9</v>
      </c>
      <c r="H41" s="50">
        <v>3</v>
      </c>
      <c r="I41" s="50">
        <v>2</v>
      </c>
    </row>
    <row r="42" spans="1:12" x14ac:dyDescent="0.3">
      <c r="A42" s="40" t="s">
        <v>34</v>
      </c>
      <c r="B42" s="50">
        <v>3023</v>
      </c>
      <c r="C42" s="152">
        <v>2612</v>
      </c>
      <c r="D42" s="152">
        <v>2767</v>
      </c>
      <c r="E42" s="50">
        <v>2480</v>
      </c>
      <c r="F42" s="50">
        <v>2301</v>
      </c>
      <c r="G42" s="50">
        <v>2959</v>
      </c>
      <c r="H42" s="50">
        <v>3038</v>
      </c>
      <c r="I42" s="50">
        <v>3914</v>
      </c>
    </row>
    <row r="43" spans="1:12" x14ac:dyDescent="0.3">
      <c r="A43" s="40" t="s">
        <v>35</v>
      </c>
      <c r="B43" s="50">
        <v>2535</v>
      </c>
      <c r="C43" s="154">
        <v>2.7989999999999999</v>
      </c>
      <c r="D43" s="154" t="s">
        <v>148</v>
      </c>
      <c r="E43" s="116">
        <v>2.319</v>
      </c>
      <c r="F43" s="116">
        <v>2.4239999999999999</v>
      </c>
      <c r="G43" s="116">
        <v>2.843</v>
      </c>
      <c r="H43" s="50">
        <v>2604</v>
      </c>
      <c r="I43" s="50">
        <v>2684</v>
      </c>
    </row>
    <row r="44" spans="1:12" x14ac:dyDescent="0.3">
      <c r="A44" s="52" t="s">
        <v>36</v>
      </c>
      <c r="B44" s="53" t="s">
        <v>33</v>
      </c>
      <c r="C44" s="155" t="s">
        <v>150</v>
      </c>
      <c r="D44" s="155" t="s">
        <v>151</v>
      </c>
      <c r="E44" s="117">
        <v>1.0149999999999999</v>
      </c>
      <c r="F44" s="118">
        <v>986</v>
      </c>
      <c r="G44" s="117">
        <v>1.52</v>
      </c>
      <c r="H44" s="54">
        <v>1540</v>
      </c>
      <c r="I44" s="54">
        <v>1403</v>
      </c>
      <c r="J44" s="91"/>
    </row>
    <row r="45" spans="1:12" x14ac:dyDescent="0.3">
      <c r="A45" s="52" t="s">
        <v>37</v>
      </c>
      <c r="B45" s="55">
        <v>0.13</v>
      </c>
      <c r="C45" s="156" t="s">
        <v>154</v>
      </c>
      <c r="D45" s="169" t="s">
        <v>155</v>
      </c>
      <c r="E45" s="119" t="s">
        <v>156</v>
      </c>
      <c r="F45" s="119" t="s">
        <v>157</v>
      </c>
      <c r="G45" s="119" t="s">
        <v>158</v>
      </c>
      <c r="H45" s="56">
        <v>0.123</v>
      </c>
      <c r="I45" s="55">
        <v>0.11899999999999999</v>
      </c>
      <c r="J45" s="91"/>
    </row>
    <row r="46" spans="1:12" ht="14.5" x14ac:dyDescent="0.35">
      <c r="A46" s="52" t="s">
        <v>295</v>
      </c>
      <c r="B46" s="55"/>
      <c r="C46" s="156" t="s">
        <v>285</v>
      </c>
      <c r="D46" s="169" t="s">
        <v>285</v>
      </c>
      <c r="E46" s="119" t="s">
        <v>285</v>
      </c>
      <c r="F46" s="119" t="s">
        <v>285</v>
      </c>
      <c r="G46" s="119">
        <f>1267/G24</f>
        <v>6.0936898807233554E-2</v>
      </c>
      <c r="H46" s="56">
        <f>1227/H24</f>
        <v>5.7836436483620079E-2</v>
      </c>
      <c r="I46" s="55">
        <f>1078/I24</f>
        <v>4.7724455463077742E-2</v>
      </c>
      <c r="J46"/>
      <c r="K46"/>
    </row>
    <row r="47" spans="1:12" ht="36" customHeight="1" x14ac:dyDescent="0.3">
      <c r="A47" s="497" t="s">
        <v>294</v>
      </c>
      <c r="B47" s="498"/>
      <c r="C47" s="498"/>
      <c r="D47" s="498"/>
      <c r="E47" s="498"/>
      <c r="F47" s="498"/>
      <c r="G47" s="498"/>
      <c r="H47" s="498"/>
      <c r="I47" s="498"/>
    </row>
    <row r="48" spans="1:12" x14ac:dyDescent="0.3">
      <c r="B48" s="58"/>
    </row>
    <row r="49" spans="1:10" x14ac:dyDescent="0.3">
      <c r="A49" s="36" t="s">
        <v>38</v>
      </c>
      <c r="B49" s="28">
        <v>2017</v>
      </c>
      <c r="C49" s="142">
        <v>2018</v>
      </c>
      <c r="D49" s="142">
        <v>2019</v>
      </c>
      <c r="E49" s="12">
        <v>2020</v>
      </c>
      <c r="F49" s="12">
        <v>2021</v>
      </c>
      <c r="G49" s="12">
        <v>2022</v>
      </c>
      <c r="H49" s="12">
        <v>2023</v>
      </c>
      <c r="I49" s="90">
        <v>2024</v>
      </c>
    </row>
    <row r="50" spans="1:10" x14ac:dyDescent="0.3">
      <c r="A50" s="40" t="s">
        <v>39</v>
      </c>
      <c r="B50" s="51">
        <v>28.6</v>
      </c>
      <c r="C50" s="153">
        <v>34.299999999999997</v>
      </c>
      <c r="D50" s="153">
        <v>29.7</v>
      </c>
      <c r="E50" s="51">
        <v>19.5</v>
      </c>
      <c r="F50" s="51">
        <v>20.7</v>
      </c>
      <c r="G50" s="50">
        <v>24.7</v>
      </c>
      <c r="H50" s="50">
        <v>37.200000000000003</v>
      </c>
      <c r="I50" s="50">
        <v>26.5</v>
      </c>
    </row>
    <row r="51" spans="1:10" x14ac:dyDescent="0.3">
      <c r="A51" s="40" t="s">
        <v>40</v>
      </c>
      <c r="B51" s="50">
        <v>30.1</v>
      </c>
      <c r="C51" s="152">
        <v>38</v>
      </c>
      <c r="D51" s="152">
        <v>36.6</v>
      </c>
      <c r="E51" s="50">
        <v>21.8</v>
      </c>
      <c r="F51" s="50">
        <v>24</v>
      </c>
      <c r="G51" s="50">
        <v>30.5</v>
      </c>
      <c r="H51" s="50">
        <v>36.4</v>
      </c>
      <c r="I51" s="50">
        <v>25.6</v>
      </c>
    </row>
    <row r="52" spans="1:10" ht="15.5" x14ac:dyDescent="0.3">
      <c r="A52" s="40" t="s">
        <v>41</v>
      </c>
      <c r="B52" s="50" t="s">
        <v>33</v>
      </c>
      <c r="C52" s="152">
        <v>4.0999999999999996</v>
      </c>
      <c r="D52" s="152">
        <v>4.8</v>
      </c>
      <c r="E52" s="50">
        <v>2.8</v>
      </c>
      <c r="F52" s="50">
        <v>5.0999999999999996</v>
      </c>
      <c r="G52" s="50">
        <v>9.1999999999999993</v>
      </c>
      <c r="H52" s="50">
        <v>8.3000000000000007</v>
      </c>
      <c r="I52" s="50">
        <v>7.74</v>
      </c>
      <c r="J52" s="128"/>
    </row>
    <row r="53" spans="1:10" x14ac:dyDescent="0.3">
      <c r="A53" s="61"/>
      <c r="C53" s="157"/>
      <c r="D53" s="157"/>
      <c r="E53" s="62"/>
      <c r="F53" s="62"/>
      <c r="G53" s="62"/>
    </row>
    <row r="54" spans="1:10" x14ac:dyDescent="0.3">
      <c r="A54" s="36" t="s">
        <v>42</v>
      </c>
      <c r="B54" s="28">
        <v>2017</v>
      </c>
      <c r="C54" s="142">
        <v>2018</v>
      </c>
      <c r="D54" s="142">
        <v>2019</v>
      </c>
      <c r="E54" s="12">
        <v>2020</v>
      </c>
      <c r="F54" s="12">
        <v>2021</v>
      </c>
      <c r="G54" s="12">
        <v>2022</v>
      </c>
      <c r="H54" s="12">
        <v>2023</v>
      </c>
      <c r="I54" s="90">
        <v>2024</v>
      </c>
    </row>
    <row r="55" spans="1:10" x14ac:dyDescent="0.3">
      <c r="A55" s="37" t="s">
        <v>43</v>
      </c>
      <c r="B55" s="63">
        <v>343</v>
      </c>
      <c r="C55" s="158">
        <v>301</v>
      </c>
      <c r="D55" s="158">
        <v>339</v>
      </c>
      <c r="E55" s="63">
        <v>254</v>
      </c>
      <c r="F55" s="63">
        <v>265</v>
      </c>
      <c r="G55" s="63">
        <v>296</v>
      </c>
      <c r="H55" s="63">
        <v>245</v>
      </c>
      <c r="I55" s="63">
        <v>209</v>
      </c>
    </row>
    <row r="56" spans="1:10" x14ac:dyDescent="0.3">
      <c r="A56" s="40" t="s">
        <v>44</v>
      </c>
      <c r="B56" s="60">
        <v>9.4446052442792983</v>
      </c>
      <c r="C56" s="159">
        <v>8.5</v>
      </c>
      <c r="D56" s="159">
        <v>9.6999999999999993</v>
      </c>
      <c r="E56" s="60">
        <v>7.7</v>
      </c>
      <c r="F56" s="60">
        <v>7.4</v>
      </c>
      <c r="G56" s="60">
        <v>8.1</v>
      </c>
      <c r="H56" s="60">
        <v>6.6</v>
      </c>
      <c r="I56" s="60">
        <v>5.2</v>
      </c>
    </row>
    <row r="57" spans="1:10" x14ac:dyDescent="0.3">
      <c r="A57" s="40" t="s">
        <v>45</v>
      </c>
      <c r="B57" s="60">
        <v>0.3</v>
      </c>
      <c r="C57" s="159">
        <v>0.3</v>
      </c>
      <c r="D57" s="159">
        <v>0.2</v>
      </c>
      <c r="E57" s="60">
        <v>0.2</v>
      </c>
      <c r="F57" s="60">
        <v>0.2</v>
      </c>
      <c r="G57" s="60">
        <v>0.3</v>
      </c>
      <c r="H57" s="60">
        <v>0.2</v>
      </c>
      <c r="I57" s="60">
        <v>0.2</v>
      </c>
    </row>
    <row r="58" spans="1:10" ht="15" customHeight="1" x14ac:dyDescent="0.3">
      <c r="A58" s="52" t="s">
        <v>46</v>
      </c>
      <c r="B58" s="64">
        <v>3.6</v>
      </c>
      <c r="C58" s="160">
        <v>3.6</v>
      </c>
      <c r="D58" s="170">
        <v>3.7</v>
      </c>
      <c r="E58" s="65">
        <v>4.5</v>
      </c>
      <c r="F58" s="65">
        <v>4.3</v>
      </c>
      <c r="G58" s="65">
        <v>5.5</v>
      </c>
      <c r="H58" s="66">
        <v>4.7</v>
      </c>
      <c r="I58" s="66">
        <f>((7814.29+163027.59)/4505038.2)*100</f>
        <v>3.7922404298369767</v>
      </c>
      <c r="J58" s="94"/>
    </row>
    <row r="59" spans="1:10" ht="63" customHeight="1" x14ac:dyDescent="0.3">
      <c r="A59" s="499" t="s">
        <v>47</v>
      </c>
      <c r="B59" s="498"/>
      <c r="C59" s="498"/>
      <c r="D59" s="498"/>
      <c r="E59" s="498"/>
      <c r="F59" s="498"/>
      <c r="G59" s="498"/>
      <c r="H59" s="498"/>
      <c r="I59" s="498"/>
    </row>
    <row r="60" spans="1:10" x14ac:dyDescent="0.3">
      <c r="A60" s="67"/>
      <c r="B60" s="67"/>
      <c r="C60" s="161"/>
      <c r="D60" s="161"/>
      <c r="E60" s="68"/>
      <c r="F60" s="68"/>
      <c r="G60" s="68"/>
    </row>
    <row r="61" spans="1:10" ht="13.5" customHeight="1" x14ac:dyDescent="0.3">
      <c r="A61" s="36" t="s">
        <v>48</v>
      </c>
      <c r="B61" s="28">
        <v>2017</v>
      </c>
      <c r="C61" s="142">
        <v>2018</v>
      </c>
      <c r="D61" s="142">
        <v>2019</v>
      </c>
      <c r="E61" s="12">
        <v>2020</v>
      </c>
      <c r="F61" s="12">
        <v>2021</v>
      </c>
      <c r="G61" s="12">
        <v>2022</v>
      </c>
      <c r="H61" s="12">
        <v>2023</v>
      </c>
      <c r="I61" s="12">
        <v>2024</v>
      </c>
    </row>
    <row r="62" spans="1:10" ht="13.5" customHeight="1" x14ac:dyDescent="0.3">
      <c r="A62" s="37" t="s">
        <v>49</v>
      </c>
      <c r="B62" s="69">
        <v>113</v>
      </c>
      <c r="C62" s="162" t="s">
        <v>50</v>
      </c>
      <c r="D62" s="162" t="s">
        <v>51</v>
      </c>
      <c r="E62" s="70" t="s">
        <v>52</v>
      </c>
      <c r="F62" s="71">
        <v>155</v>
      </c>
      <c r="G62" s="71">
        <v>158</v>
      </c>
      <c r="H62" s="71">
        <v>152</v>
      </c>
      <c r="I62" s="71">
        <v>157</v>
      </c>
      <c r="J62" s="95"/>
    </row>
    <row r="63" spans="1:10" ht="13.5" customHeight="1" x14ac:dyDescent="0.3">
      <c r="A63" s="48" t="s">
        <v>53</v>
      </c>
      <c r="B63" s="72">
        <v>90</v>
      </c>
      <c r="C63" s="163" t="s">
        <v>54</v>
      </c>
      <c r="D63" s="163" t="s">
        <v>54</v>
      </c>
      <c r="E63" s="73" t="s">
        <v>55</v>
      </c>
      <c r="F63" s="74">
        <v>146</v>
      </c>
      <c r="G63" s="74">
        <v>167</v>
      </c>
      <c r="H63" s="74">
        <v>152</v>
      </c>
      <c r="I63" s="74">
        <v>153</v>
      </c>
    </row>
    <row r="64" spans="1:10" ht="13.5" customHeight="1" x14ac:dyDescent="0.3">
      <c r="A64" s="33"/>
      <c r="C64" s="146"/>
      <c r="D64" s="146"/>
      <c r="E64" s="35"/>
      <c r="F64" s="35"/>
      <c r="G64" s="35"/>
    </row>
    <row r="65" spans="1:10" ht="13.5" customHeight="1" x14ac:dyDescent="0.3">
      <c r="A65" s="36" t="s">
        <v>56</v>
      </c>
      <c r="B65" s="28">
        <v>2017</v>
      </c>
      <c r="C65" s="142">
        <v>2018</v>
      </c>
      <c r="D65" s="142">
        <v>2019</v>
      </c>
      <c r="E65" s="12">
        <v>2020</v>
      </c>
      <c r="F65" s="12">
        <v>2021</v>
      </c>
      <c r="G65" s="12">
        <v>2022</v>
      </c>
      <c r="H65" s="12">
        <v>2023</v>
      </c>
      <c r="I65" s="12">
        <v>2024</v>
      </c>
    </row>
    <row r="66" spans="1:10" ht="13.5" customHeight="1" x14ac:dyDescent="0.3">
      <c r="A66" s="37" t="s">
        <v>57</v>
      </c>
      <c r="B66" s="75" t="s">
        <v>33</v>
      </c>
      <c r="C66" s="164">
        <v>0.56999999999999995</v>
      </c>
      <c r="D66" s="164">
        <v>0.65</v>
      </c>
      <c r="E66" s="76">
        <v>0.71</v>
      </c>
      <c r="F66" s="76">
        <v>0.68</v>
      </c>
      <c r="G66" s="76">
        <v>0.74</v>
      </c>
      <c r="H66" s="76">
        <v>0.89</v>
      </c>
      <c r="I66" s="76">
        <v>0.89</v>
      </c>
    </row>
    <row r="67" spans="1:10" ht="13.5" customHeight="1" x14ac:dyDescent="0.3">
      <c r="A67" s="52" t="s">
        <v>58</v>
      </c>
      <c r="B67" s="77" t="s">
        <v>33</v>
      </c>
      <c r="C67" s="165">
        <v>0.95</v>
      </c>
      <c r="D67" s="171">
        <v>0.96</v>
      </c>
      <c r="E67" s="78">
        <v>0.95</v>
      </c>
      <c r="F67" s="78">
        <v>0.9</v>
      </c>
      <c r="G67" s="78">
        <v>0.95</v>
      </c>
      <c r="H67" s="79">
        <v>0.95</v>
      </c>
      <c r="I67" s="79">
        <v>0.95</v>
      </c>
    </row>
    <row r="68" spans="1:10" x14ac:dyDescent="0.3">
      <c r="A68" s="80"/>
      <c r="B68" s="81"/>
      <c r="C68" s="166"/>
      <c r="D68" s="166"/>
      <c r="E68" s="81"/>
      <c r="F68" s="81"/>
      <c r="G68" s="81"/>
    </row>
    <row r="69" spans="1:10" x14ac:dyDescent="0.3">
      <c r="A69" s="36" t="s">
        <v>59</v>
      </c>
      <c r="B69" s="28">
        <v>2017</v>
      </c>
      <c r="C69" s="142">
        <v>2018</v>
      </c>
      <c r="D69" s="142">
        <v>2019</v>
      </c>
      <c r="E69" s="12">
        <v>2020</v>
      </c>
      <c r="F69" s="29">
        <v>2021</v>
      </c>
      <c r="G69" s="29">
        <v>2022</v>
      </c>
      <c r="H69" s="29">
        <v>2023</v>
      </c>
      <c r="I69" s="90">
        <v>2024</v>
      </c>
    </row>
    <row r="70" spans="1:10" x14ac:dyDescent="0.3">
      <c r="A70" s="82" t="s">
        <v>60</v>
      </c>
      <c r="B70" s="83">
        <v>2.8</v>
      </c>
      <c r="C70" s="167">
        <v>3.5</v>
      </c>
      <c r="D70" s="167">
        <v>2.4</v>
      </c>
      <c r="E70" s="84">
        <v>4.8</v>
      </c>
      <c r="F70" s="84">
        <v>2.9</v>
      </c>
      <c r="G70" s="84">
        <v>1.6</v>
      </c>
      <c r="H70" s="84">
        <v>1.7</v>
      </c>
      <c r="I70" s="84">
        <v>1.8</v>
      </c>
    </row>
    <row r="71" spans="1:10" ht="14.15" customHeight="1" x14ac:dyDescent="0.35">
      <c r="A71"/>
      <c r="B71"/>
      <c r="C71"/>
      <c r="D71"/>
      <c r="E71"/>
      <c r="F71"/>
      <c r="G71"/>
      <c r="H71"/>
      <c r="I71"/>
    </row>
    <row r="72" spans="1:10" x14ac:dyDescent="0.3">
      <c r="A72" s="85"/>
      <c r="B72" s="86"/>
      <c r="C72" s="168"/>
      <c r="D72" s="168"/>
      <c r="E72" s="86"/>
      <c r="F72" s="86"/>
      <c r="G72" s="86"/>
    </row>
    <row r="73" spans="1:10" ht="15.5" x14ac:dyDescent="0.3">
      <c r="A73" s="5" t="s">
        <v>61</v>
      </c>
      <c r="B73" s="6"/>
      <c r="C73" s="134"/>
      <c r="D73" s="134"/>
      <c r="E73" s="7"/>
      <c r="F73" s="7"/>
      <c r="G73" s="7"/>
      <c r="H73" s="7"/>
      <c r="I73" s="7"/>
    </row>
    <row r="74" spans="1:10" x14ac:dyDescent="0.3">
      <c r="A74" s="61"/>
      <c r="C74" s="157"/>
      <c r="D74" s="157"/>
      <c r="E74" s="62"/>
      <c r="F74" s="62"/>
      <c r="G74" s="62"/>
    </row>
    <row r="75" spans="1:10" x14ac:dyDescent="0.3">
      <c r="A75" s="36" t="s">
        <v>62</v>
      </c>
      <c r="B75" s="28">
        <v>2017</v>
      </c>
      <c r="C75" s="142">
        <v>2018</v>
      </c>
      <c r="D75" s="142">
        <v>2019</v>
      </c>
      <c r="E75" s="12">
        <v>2020</v>
      </c>
      <c r="F75" s="12" t="s">
        <v>63</v>
      </c>
      <c r="G75" s="12">
        <v>2022</v>
      </c>
      <c r="H75" s="12">
        <v>2023</v>
      </c>
      <c r="I75" s="90">
        <v>2024</v>
      </c>
    </row>
    <row r="76" spans="1:10" x14ac:dyDescent="0.3">
      <c r="A76" s="173" t="s">
        <v>64</v>
      </c>
      <c r="B76" s="129">
        <v>2532540</v>
      </c>
      <c r="C76" s="129">
        <v>2620706</v>
      </c>
      <c r="D76" s="129">
        <v>2673301</v>
      </c>
      <c r="E76" s="129">
        <v>2403330</v>
      </c>
      <c r="F76" s="174">
        <v>3140498</v>
      </c>
      <c r="G76" s="174">
        <v>3075437</v>
      </c>
      <c r="H76" s="174">
        <v>3029650</v>
      </c>
      <c r="I76" s="175">
        <f>872716*3.6</f>
        <v>3141777.6</v>
      </c>
      <c r="J76" s="96"/>
    </row>
    <row r="77" spans="1:10" x14ac:dyDescent="0.3">
      <c r="A77" s="176" t="s">
        <v>65</v>
      </c>
      <c r="B77" s="177">
        <v>1295828</v>
      </c>
      <c r="C77" s="177">
        <v>1361996</v>
      </c>
      <c r="D77" s="177">
        <v>1313350</v>
      </c>
      <c r="E77" s="177">
        <v>1110804</v>
      </c>
      <c r="F77" s="178">
        <v>1703033</v>
      </c>
      <c r="G77" s="178">
        <v>1640858</v>
      </c>
      <c r="H77" s="178">
        <v>1608890</v>
      </c>
      <c r="I77" s="175">
        <v>1720554.27</v>
      </c>
      <c r="J77" s="91"/>
    </row>
    <row r="78" spans="1:10" s="87" customFormat="1" x14ac:dyDescent="0.3">
      <c r="A78" s="176" t="s">
        <v>66</v>
      </c>
      <c r="B78" s="179" t="s">
        <v>33</v>
      </c>
      <c r="C78" s="179" t="s">
        <v>33</v>
      </c>
      <c r="D78" s="180">
        <v>75625</v>
      </c>
      <c r="E78" s="180">
        <v>84358</v>
      </c>
      <c r="F78" s="180">
        <v>99453</v>
      </c>
      <c r="G78" s="180">
        <v>96172</v>
      </c>
      <c r="H78" s="180">
        <v>120876</v>
      </c>
      <c r="I78" s="181">
        <v>110900.859</v>
      </c>
    </row>
    <row r="79" spans="1:10" s="88" customFormat="1" x14ac:dyDescent="0.3">
      <c r="A79" s="182" t="s">
        <v>67</v>
      </c>
      <c r="B79" s="183">
        <v>35</v>
      </c>
      <c r="C79" s="183">
        <v>587</v>
      </c>
      <c r="D79" s="183">
        <v>3766</v>
      </c>
      <c r="E79" s="183">
        <v>82</v>
      </c>
      <c r="F79" s="180">
        <v>0</v>
      </c>
      <c r="G79" s="180">
        <v>1732.83</v>
      </c>
      <c r="H79" s="180">
        <v>514</v>
      </c>
      <c r="I79" s="181">
        <v>68</v>
      </c>
    </row>
    <row r="80" spans="1:10" x14ac:dyDescent="0.3">
      <c r="A80" s="184" t="s">
        <v>68</v>
      </c>
      <c r="B80" s="130">
        <v>1236676</v>
      </c>
      <c r="C80" s="130">
        <v>1258122</v>
      </c>
      <c r="D80" s="130">
        <v>1280560</v>
      </c>
      <c r="E80" s="130">
        <v>1208086</v>
      </c>
      <c r="F80" s="185">
        <v>1338011</v>
      </c>
      <c r="G80" s="185">
        <v>1336673</v>
      </c>
      <c r="H80" s="185">
        <v>1299370</v>
      </c>
      <c r="I80" s="175">
        <v>1310256</v>
      </c>
      <c r="J80" s="96"/>
    </row>
    <row r="81" spans="1:9" x14ac:dyDescent="0.3">
      <c r="A81" s="186" t="s">
        <v>69</v>
      </c>
      <c r="B81" s="187">
        <v>7.0000000000000007E-2</v>
      </c>
      <c r="C81" s="187">
        <v>0.08</v>
      </c>
      <c r="D81" s="187">
        <v>0.4</v>
      </c>
      <c r="E81" s="187">
        <v>0.84</v>
      </c>
      <c r="F81" s="187">
        <v>0.82</v>
      </c>
      <c r="G81" s="187">
        <v>0.82</v>
      </c>
      <c r="H81" s="187">
        <v>0.85</v>
      </c>
      <c r="I81" s="188">
        <v>0.9</v>
      </c>
    </row>
    <row r="82" spans="1:9" x14ac:dyDescent="0.3">
      <c r="A82" s="500" t="s">
        <v>70</v>
      </c>
      <c r="B82" s="501"/>
      <c r="C82" s="501"/>
      <c r="D82" s="501"/>
      <c r="E82" s="501"/>
      <c r="F82" s="501"/>
      <c r="G82" s="501"/>
      <c r="H82" s="502"/>
      <c r="I82" s="189"/>
    </row>
    <row r="83" spans="1:9" x14ac:dyDescent="0.3">
      <c r="H83" s="89"/>
      <c r="I83" s="89"/>
    </row>
    <row r="84" spans="1:9" x14ac:dyDescent="0.3">
      <c r="A84" s="36" t="s">
        <v>71</v>
      </c>
      <c r="B84" s="28">
        <v>2017</v>
      </c>
      <c r="C84" s="142">
        <v>2018</v>
      </c>
      <c r="D84" s="142">
        <v>2019</v>
      </c>
      <c r="E84" s="12">
        <v>2020</v>
      </c>
      <c r="F84" s="12">
        <v>2021</v>
      </c>
      <c r="G84" s="12">
        <v>2022</v>
      </c>
      <c r="H84" s="12">
        <v>2023</v>
      </c>
      <c r="I84" s="12">
        <v>2024</v>
      </c>
    </row>
    <row r="85" spans="1:9" x14ac:dyDescent="0.3">
      <c r="A85" s="173" t="s">
        <v>72</v>
      </c>
      <c r="B85" s="129">
        <v>3093.4250000000002</v>
      </c>
      <c r="C85" s="129">
        <v>3144.8560000000002</v>
      </c>
      <c r="D85" s="129">
        <v>3092.19</v>
      </c>
      <c r="E85" s="129">
        <v>2747</v>
      </c>
      <c r="F85" s="129">
        <v>3042</v>
      </c>
      <c r="G85" s="129">
        <v>2879</v>
      </c>
      <c r="H85" s="129">
        <v>2917</v>
      </c>
      <c r="I85" s="129">
        <v>2901.79</v>
      </c>
    </row>
    <row r="86" spans="1:9" x14ac:dyDescent="0.3">
      <c r="A86" s="190" t="s">
        <v>73</v>
      </c>
      <c r="B86" s="130">
        <v>1314.4079999999999</v>
      </c>
      <c r="C86" s="130">
        <v>1074.9010000000001</v>
      </c>
      <c r="D86" s="130">
        <v>841.577</v>
      </c>
      <c r="E86" s="130">
        <v>831</v>
      </c>
      <c r="F86" s="130">
        <v>909</v>
      </c>
      <c r="G86" s="130">
        <v>891</v>
      </c>
      <c r="H86" s="130">
        <v>1042</v>
      </c>
      <c r="I86" s="130">
        <v>949.70699999999999</v>
      </c>
    </row>
    <row r="87" spans="1:9" x14ac:dyDescent="0.3">
      <c r="A87" s="191" t="s">
        <v>74</v>
      </c>
      <c r="B87" s="131">
        <v>1779.0170000000001</v>
      </c>
      <c r="C87" s="131">
        <v>2069.9549999999999</v>
      </c>
      <c r="D87" s="131">
        <v>2218.3009999999999</v>
      </c>
      <c r="E87" s="131">
        <v>1882</v>
      </c>
      <c r="F87" s="131">
        <v>2083</v>
      </c>
      <c r="G87" s="131">
        <v>1988</v>
      </c>
      <c r="H87" s="131">
        <v>1875</v>
      </c>
      <c r="I87" s="131">
        <v>1952.0329999999999</v>
      </c>
    </row>
    <row r="88" spans="1:9" x14ac:dyDescent="0.3">
      <c r="A88" s="192" t="s">
        <v>75</v>
      </c>
      <c r="B88" s="193">
        <v>0</v>
      </c>
      <c r="C88" s="193">
        <v>0</v>
      </c>
      <c r="D88" s="194">
        <v>32.311999999999998</v>
      </c>
      <c r="E88" s="194">
        <v>34</v>
      </c>
      <c r="F88" s="194">
        <v>49</v>
      </c>
      <c r="G88" s="132">
        <v>0</v>
      </c>
      <c r="H88" s="132">
        <v>0</v>
      </c>
      <c r="I88" s="132">
        <v>0</v>
      </c>
    </row>
    <row r="89" spans="1:9" x14ac:dyDescent="0.3">
      <c r="B89" s="34"/>
    </row>
    <row r="90" spans="1:9" x14ac:dyDescent="0.3">
      <c r="A90" s="36" t="s">
        <v>76</v>
      </c>
      <c r="B90" s="28">
        <v>2017</v>
      </c>
      <c r="C90" s="142">
        <v>2018</v>
      </c>
      <c r="D90" s="142">
        <v>2019</v>
      </c>
      <c r="E90" s="12">
        <v>2020</v>
      </c>
      <c r="F90" s="12">
        <v>2021</v>
      </c>
      <c r="G90" s="12">
        <v>2022</v>
      </c>
      <c r="H90" s="12">
        <v>2023</v>
      </c>
      <c r="I90" s="12">
        <v>2024</v>
      </c>
    </row>
    <row r="91" spans="1:9" x14ac:dyDescent="0.3">
      <c r="A91" s="173" t="s">
        <v>77</v>
      </c>
      <c r="B91" s="129">
        <v>209455</v>
      </c>
      <c r="C91" s="129">
        <v>211673</v>
      </c>
      <c r="D91" s="129">
        <v>192567</v>
      </c>
      <c r="E91" s="129">
        <v>138077</v>
      </c>
      <c r="F91" s="129">
        <v>148074</v>
      </c>
      <c r="G91" s="129">
        <v>137944</v>
      </c>
      <c r="H91" s="129">
        <v>140829</v>
      </c>
      <c r="I91" s="129">
        <v>148617</v>
      </c>
    </row>
    <row r="92" spans="1:9" x14ac:dyDescent="0.3">
      <c r="A92" s="190" t="s">
        <v>78</v>
      </c>
      <c r="B92" s="130">
        <v>20971</v>
      </c>
      <c r="C92" s="130">
        <v>18921</v>
      </c>
      <c r="D92" s="130">
        <v>20766</v>
      </c>
      <c r="E92" s="130">
        <v>19038</v>
      </c>
      <c r="F92" s="130">
        <v>26941</v>
      </c>
      <c r="G92" s="130">
        <v>16796</v>
      </c>
      <c r="H92" s="130">
        <v>20452</v>
      </c>
      <c r="I92" s="130">
        <v>21482</v>
      </c>
    </row>
    <row r="93" spans="1:9" x14ac:dyDescent="0.3">
      <c r="A93" s="192" t="s">
        <v>79</v>
      </c>
      <c r="B93" s="194">
        <v>188484</v>
      </c>
      <c r="C93" s="194">
        <v>192752</v>
      </c>
      <c r="D93" s="194">
        <v>171801</v>
      </c>
      <c r="E93" s="194">
        <v>119039</v>
      </c>
      <c r="F93" s="194">
        <v>121133</v>
      </c>
      <c r="G93" s="194">
        <v>121148</v>
      </c>
      <c r="H93" s="194">
        <v>120378</v>
      </c>
      <c r="I93" s="194">
        <v>127135</v>
      </c>
    </row>
    <row r="94" spans="1:9" x14ac:dyDescent="0.3">
      <c r="B94" s="34"/>
    </row>
    <row r="95" spans="1:9" x14ac:dyDescent="0.3">
      <c r="A95" s="36" t="s">
        <v>80</v>
      </c>
      <c r="B95" s="28">
        <v>2017</v>
      </c>
      <c r="C95" s="142">
        <v>2018</v>
      </c>
      <c r="D95" s="142">
        <v>2019</v>
      </c>
      <c r="E95" s="12">
        <v>2020</v>
      </c>
      <c r="F95" s="12">
        <v>2021</v>
      </c>
      <c r="G95" s="12">
        <v>2022</v>
      </c>
      <c r="H95" s="12">
        <v>2023</v>
      </c>
      <c r="I95" s="90"/>
    </row>
    <row r="96" spans="1:9" x14ac:dyDescent="0.3">
      <c r="A96" s="173" t="s">
        <v>81</v>
      </c>
      <c r="B96" s="129" t="s">
        <v>33</v>
      </c>
      <c r="C96" s="129">
        <v>58392503.413287871</v>
      </c>
      <c r="D96" s="129">
        <v>67609979.577599958</v>
      </c>
      <c r="E96" s="129">
        <v>21773259</v>
      </c>
      <c r="F96" s="129">
        <v>29894029</v>
      </c>
      <c r="G96" s="129">
        <v>52661876</v>
      </c>
      <c r="H96" s="129">
        <v>69531002</v>
      </c>
      <c r="I96" s="129">
        <v>81110077.840000004</v>
      </c>
    </row>
    <row r="97" spans="1:9" x14ac:dyDescent="0.3">
      <c r="A97" s="190" t="s">
        <v>82</v>
      </c>
      <c r="B97" s="130" t="s">
        <v>33</v>
      </c>
      <c r="C97" s="130">
        <v>55894626.084284671</v>
      </c>
      <c r="D97" s="130">
        <v>57659128.146559954</v>
      </c>
      <c r="E97" s="130">
        <v>14623814</v>
      </c>
      <c r="F97" s="130">
        <v>21722098</v>
      </c>
      <c r="G97" s="130">
        <v>38861376</v>
      </c>
      <c r="H97" s="130">
        <v>53087320</v>
      </c>
      <c r="I97" s="130">
        <v>66219763.340000004</v>
      </c>
    </row>
    <row r="98" spans="1:9" x14ac:dyDescent="0.3">
      <c r="A98" s="190" t="s">
        <v>83</v>
      </c>
      <c r="B98" s="130" t="s">
        <v>33</v>
      </c>
      <c r="C98" s="130">
        <v>2497877.3290032018</v>
      </c>
      <c r="D98" s="130">
        <v>2543408.50764</v>
      </c>
      <c r="E98" s="130">
        <v>1597763</v>
      </c>
      <c r="F98" s="130">
        <v>1746355</v>
      </c>
      <c r="G98" s="195">
        <v>3112009</v>
      </c>
      <c r="H98" s="130">
        <v>5361632</v>
      </c>
      <c r="I98" s="130">
        <v>3881920.59</v>
      </c>
    </row>
    <row r="99" spans="1:9" x14ac:dyDescent="0.3">
      <c r="A99" s="192" t="s">
        <v>84</v>
      </c>
      <c r="B99" s="194" t="s">
        <v>33</v>
      </c>
      <c r="C99" s="194">
        <v>0</v>
      </c>
      <c r="D99" s="194">
        <v>7407442.9233999997</v>
      </c>
      <c r="E99" s="194">
        <v>5551683</v>
      </c>
      <c r="F99" s="194">
        <v>6425576</v>
      </c>
      <c r="G99" s="194">
        <v>10688490</v>
      </c>
      <c r="H99" s="194">
        <v>11082050</v>
      </c>
      <c r="I99" s="194">
        <v>11008393.91</v>
      </c>
    </row>
    <row r="100" spans="1:9" x14ac:dyDescent="0.3">
      <c r="A100" s="8"/>
      <c r="B100" s="2"/>
      <c r="C100" s="157"/>
      <c r="D100" s="157"/>
      <c r="E100" s="9"/>
      <c r="F100" s="9"/>
      <c r="G100" s="9"/>
    </row>
    <row r="101" spans="1:9" x14ac:dyDescent="0.3">
      <c r="A101" s="36" t="s">
        <v>85</v>
      </c>
      <c r="B101" s="28">
        <v>2017</v>
      </c>
      <c r="C101" s="142">
        <v>2018</v>
      </c>
      <c r="D101" s="142">
        <v>2019</v>
      </c>
      <c r="E101" s="12">
        <v>2020</v>
      </c>
      <c r="F101" s="12" t="s">
        <v>86</v>
      </c>
      <c r="G101" s="12" t="s">
        <v>87</v>
      </c>
      <c r="H101" s="12">
        <v>2023</v>
      </c>
      <c r="I101" s="12">
        <v>2024</v>
      </c>
    </row>
    <row r="102" spans="1:9" ht="15" x14ac:dyDescent="0.3">
      <c r="A102" s="173" t="s">
        <v>88</v>
      </c>
      <c r="B102" s="129" t="s">
        <v>89</v>
      </c>
      <c r="C102" s="129">
        <v>839725</v>
      </c>
      <c r="D102" s="129">
        <v>834632</v>
      </c>
      <c r="E102" s="174">
        <v>905995</v>
      </c>
      <c r="F102" s="174">
        <v>17552188</v>
      </c>
      <c r="G102" s="129">
        <v>23248481</v>
      </c>
      <c r="H102" s="130">
        <v>22520895</v>
      </c>
      <c r="I102" s="130">
        <v>16865976</v>
      </c>
    </row>
    <row r="103" spans="1:9" ht="15" x14ac:dyDescent="0.3">
      <c r="A103" s="196" t="s">
        <v>90</v>
      </c>
      <c r="B103" s="130">
        <v>95574</v>
      </c>
      <c r="C103" s="130">
        <v>99817</v>
      </c>
      <c r="D103" s="130">
        <v>96610</v>
      </c>
      <c r="E103" s="185" t="s">
        <v>291</v>
      </c>
      <c r="F103" s="185">
        <v>122666</v>
      </c>
      <c r="G103" s="130">
        <v>118461</v>
      </c>
      <c r="H103" s="130">
        <v>118984</v>
      </c>
      <c r="I103" s="130">
        <v>126453</v>
      </c>
    </row>
    <row r="104" spans="1:9" ht="15" x14ac:dyDescent="0.3">
      <c r="A104" s="196" t="s">
        <v>91</v>
      </c>
      <c r="B104" s="130">
        <v>108697</v>
      </c>
      <c r="C104" s="130">
        <v>103366</v>
      </c>
      <c r="D104" s="130">
        <v>72925</v>
      </c>
      <c r="E104" s="185">
        <v>19995</v>
      </c>
      <c r="F104" s="185">
        <v>26258</v>
      </c>
      <c r="G104" s="130">
        <v>32653</v>
      </c>
      <c r="H104" s="130">
        <v>25975</v>
      </c>
      <c r="I104" s="130">
        <v>19012</v>
      </c>
    </row>
    <row r="105" spans="1:9" ht="15" x14ac:dyDescent="0.3">
      <c r="A105" s="201" t="s">
        <v>92</v>
      </c>
      <c r="B105" s="194" t="s">
        <v>33</v>
      </c>
      <c r="C105" s="194">
        <v>636542</v>
      </c>
      <c r="D105" s="194">
        <v>665098</v>
      </c>
      <c r="E105" s="202" t="s">
        <v>93</v>
      </c>
      <c r="F105" s="202">
        <v>17403264.100000001</v>
      </c>
      <c r="G105" s="194">
        <v>23097367</v>
      </c>
      <c r="H105" s="194">
        <v>22375935</v>
      </c>
      <c r="I105" s="194" t="s">
        <v>292</v>
      </c>
    </row>
    <row r="106" spans="1:9" ht="121.5" customHeight="1" x14ac:dyDescent="0.3">
      <c r="A106" s="503" t="s">
        <v>293</v>
      </c>
      <c r="B106" s="504"/>
      <c r="C106" s="504"/>
      <c r="D106" s="504"/>
      <c r="E106" s="504"/>
      <c r="F106" s="504"/>
      <c r="G106" s="504"/>
      <c r="H106" s="504"/>
      <c r="I106" s="504"/>
    </row>
    <row r="108" spans="1:9" x14ac:dyDescent="0.3">
      <c r="A108" s="36" t="s">
        <v>94</v>
      </c>
      <c r="B108" s="29">
        <v>2017</v>
      </c>
      <c r="C108" s="142">
        <v>2018</v>
      </c>
      <c r="D108" s="142">
        <v>2019</v>
      </c>
      <c r="E108" s="12">
        <v>2020</v>
      </c>
      <c r="F108" s="12">
        <v>2021</v>
      </c>
      <c r="G108" s="12">
        <v>2022</v>
      </c>
      <c r="H108" s="12">
        <v>2023</v>
      </c>
      <c r="I108" s="90">
        <v>2024</v>
      </c>
    </row>
    <row r="109" spans="1:9" x14ac:dyDescent="0.3">
      <c r="A109" s="173" t="s">
        <v>95</v>
      </c>
      <c r="B109" s="198">
        <v>18.2</v>
      </c>
      <c r="C109" s="198">
        <v>24.5</v>
      </c>
      <c r="D109" s="198">
        <v>24.7</v>
      </c>
      <c r="E109" s="198">
        <v>23.8</v>
      </c>
      <c r="F109" s="198">
        <v>28.3</v>
      </c>
      <c r="G109" s="198">
        <v>32.4</v>
      </c>
      <c r="H109" s="198">
        <v>28.7</v>
      </c>
      <c r="I109" s="198">
        <v>31.3</v>
      </c>
    </row>
    <row r="110" spans="1:9" x14ac:dyDescent="0.3">
      <c r="A110" s="197" t="s">
        <v>96</v>
      </c>
      <c r="B110" s="199">
        <v>0.13</v>
      </c>
      <c r="C110" s="199">
        <v>0.74</v>
      </c>
      <c r="D110" s="199">
        <v>0.06</v>
      </c>
      <c r="E110" s="199">
        <v>0.04</v>
      </c>
      <c r="F110" s="199">
        <v>0.04</v>
      </c>
      <c r="G110" s="200">
        <v>0.7</v>
      </c>
      <c r="H110" s="200">
        <v>0.9</v>
      </c>
      <c r="I110" s="200">
        <v>1.3</v>
      </c>
    </row>
    <row r="111" spans="1:9" x14ac:dyDescent="0.3">
      <c r="A111" s="201" t="s">
        <v>97</v>
      </c>
      <c r="B111" s="202" t="s">
        <v>98</v>
      </c>
      <c r="C111" s="202" t="s">
        <v>99</v>
      </c>
      <c r="D111" s="202" t="s">
        <v>100</v>
      </c>
      <c r="E111" s="202" t="s">
        <v>101</v>
      </c>
      <c r="F111" s="202">
        <v>787</v>
      </c>
      <c r="G111" s="202">
        <v>708</v>
      </c>
      <c r="H111" s="202">
        <v>717</v>
      </c>
      <c r="I111" s="202">
        <v>833</v>
      </c>
    </row>
    <row r="112" spans="1:9" ht="24" customHeight="1" x14ac:dyDescent="0.3">
      <c r="A112" s="495" t="s">
        <v>102</v>
      </c>
      <c r="B112" s="496"/>
      <c r="C112" s="496"/>
      <c r="D112" s="496"/>
      <c r="E112" s="496"/>
      <c r="F112" s="496"/>
      <c r="G112" s="496"/>
      <c r="H112" s="496"/>
      <c r="I112" s="496"/>
    </row>
    <row r="114" spans="1:9" x14ac:dyDescent="0.3">
      <c r="A114" s="36" t="s">
        <v>56</v>
      </c>
      <c r="B114" s="28">
        <v>2017</v>
      </c>
      <c r="C114" s="142">
        <v>2018</v>
      </c>
      <c r="D114" s="142">
        <v>2019</v>
      </c>
      <c r="E114" s="12">
        <v>2020</v>
      </c>
      <c r="F114" s="12">
        <v>2021</v>
      </c>
      <c r="G114" s="12">
        <v>2022</v>
      </c>
      <c r="H114" s="29">
        <v>2023</v>
      </c>
      <c r="I114" s="90">
        <v>2024</v>
      </c>
    </row>
    <row r="115" spans="1:9" x14ac:dyDescent="0.3">
      <c r="A115" s="203" t="s">
        <v>103</v>
      </c>
      <c r="B115" s="204" t="s">
        <v>33</v>
      </c>
      <c r="C115" s="205">
        <v>0.56999999999999995</v>
      </c>
      <c r="D115" s="205">
        <v>0.65</v>
      </c>
      <c r="E115" s="205">
        <v>0.71</v>
      </c>
      <c r="F115" s="205">
        <v>0.68</v>
      </c>
      <c r="G115" s="205">
        <v>0.79</v>
      </c>
      <c r="H115" s="206">
        <v>0.89</v>
      </c>
      <c r="I115" s="206">
        <v>0.89</v>
      </c>
    </row>
    <row r="116" spans="1:9" x14ac:dyDescent="0.3">
      <c r="A116" s="495" t="s">
        <v>104</v>
      </c>
      <c r="B116" s="496"/>
      <c r="C116" s="496"/>
      <c r="D116" s="496"/>
      <c r="E116" s="496"/>
      <c r="F116" s="496"/>
      <c r="G116" s="496"/>
      <c r="H116" s="496"/>
      <c r="I116" s="496"/>
    </row>
    <row r="126" spans="1:9" x14ac:dyDescent="0.3">
      <c r="A126" s="3"/>
      <c r="D126" s="172"/>
    </row>
  </sheetData>
  <mergeCells count="6">
    <mergeCell ref="A116:I116"/>
    <mergeCell ref="A47:I47"/>
    <mergeCell ref="A59:I59"/>
    <mergeCell ref="A82:H82"/>
    <mergeCell ref="A106:I106"/>
    <mergeCell ref="A112:I112"/>
  </mergeCells>
  <pageMargins left="0.70866141732283472" right="0.70866141732283472" top="0.74803149606299213" bottom="0.74803149606299213" header="0.31496062992125984" footer="0.31496062992125984"/>
  <pageSetup paperSize="8" scale="59" fitToWidth="0" fitToHeight="0" orientation="portrait" r:id="rId1"/>
  <headerFooter>
    <evenFooter xml:space="preserve">&amp;C&amp;"arial,Regular"&amp;8&amp;K990000Internal&amp;8&amp;K000000
</evenFooter>
    <firstFooter xml:space="preserve">&amp;C&amp;"arial,Regular"&amp;8&amp;K990000Internal&amp;8&amp;K000000
</firstFooter>
  </headerFooter>
  <rowBreaks count="1" manualBreakCount="1">
    <brk id="7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AD9FD-3AF6-4C74-B061-6A5DB52DE076}">
  <dimension ref="A1:AV117"/>
  <sheetViews>
    <sheetView workbookViewId="0">
      <selection activeCell="A73" sqref="A73:I73"/>
    </sheetView>
    <sheetView showGridLines="0" zoomScale="130" zoomScaleNormal="130" workbookViewId="1">
      <selection activeCell="K5" sqref="K5"/>
    </sheetView>
  </sheetViews>
  <sheetFormatPr defaultColWidth="9.1796875" defaultRowHeight="14" x14ac:dyDescent="0.3"/>
  <cols>
    <col min="1" max="1" width="85.81640625" style="57" customWidth="1"/>
    <col min="2" max="3" width="14.54296875" style="59" hidden="1" customWidth="1"/>
    <col min="4" max="4" width="16.81640625" style="59" hidden="1" customWidth="1"/>
    <col min="5" max="7" width="16.1796875" style="59" bestFit="1" customWidth="1"/>
    <col min="8" max="8" width="19.81640625" style="3" customWidth="1"/>
    <col min="9" max="9" width="17.7265625" style="3" customWidth="1"/>
    <col min="10" max="16384" width="9.1796875" style="3"/>
  </cols>
  <sheetData>
    <row r="1" spans="1:48" x14ac:dyDescent="0.3">
      <c r="A1" s="1"/>
      <c r="B1" s="2"/>
      <c r="C1" s="2"/>
      <c r="D1" s="2"/>
      <c r="E1" s="2"/>
      <c r="F1" s="2"/>
      <c r="G1" s="2"/>
    </row>
    <row r="2" spans="1:48" ht="25" x14ac:dyDescent="0.5">
      <c r="A2" s="4" t="s">
        <v>284</v>
      </c>
      <c r="B2" s="2"/>
      <c r="C2" s="2"/>
      <c r="D2" s="2"/>
      <c r="E2" s="2"/>
      <c r="F2" s="2"/>
      <c r="G2" s="2"/>
    </row>
    <row r="3" spans="1:48" ht="15.5" x14ac:dyDescent="0.3">
      <c r="A3" s="97"/>
      <c r="C3" s="98"/>
      <c r="D3" s="98"/>
      <c r="E3" s="98"/>
      <c r="F3" s="98"/>
      <c r="G3" s="98"/>
    </row>
    <row r="4" spans="1:48" ht="15.5" x14ac:dyDescent="0.3">
      <c r="A4" s="99" t="s">
        <v>106</v>
      </c>
      <c r="B4" s="6"/>
      <c r="C4" s="7"/>
      <c r="D4" s="7"/>
      <c r="E4" s="7"/>
      <c r="F4" s="7"/>
      <c r="G4" s="7"/>
      <c r="H4" s="7"/>
      <c r="I4" s="7"/>
    </row>
    <row r="5" spans="1:48" x14ac:dyDescent="0.3">
      <c r="A5" s="8"/>
      <c r="B5" s="2"/>
      <c r="C5" s="9"/>
      <c r="D5" s="9"/>
      <c r="E5" s="9"/>
      <c r="F5" s="9"/>
      <c r="G5" s="9"/>
    </row>
    <row r="6" spans="1:48" x14ac:dyDescent="0.3">
      <c r="A6" s="10" t="s">
        <v>107</v>
      </c>
      <c r="B6" s="11">
        <v>2017</v>
      </c>
      <c r="C6" s="12">
        <v>2018</v>
      </c>
      <c r="D6" s="12">
        <v>2019</v>
      </c>
      <c r="E6" s="12">
        <v>2020</v>
      </c>
      <c r="F6" s="12">
        <v>2021</v>
      </c>
      <c r="G6" s="12">
        <v>2022</v>
      </c>
      <c r="H6" s="12">
        <v>2023</v>
      </c>
      <c r="I6" s="12">
        <v>2024</v>
      </c>
    </row>
    <row r="7" spans="1:48" customFormat="1" ht="14.5" x14ac:dyDescent="0.35">
      <c r="A7" s="230" t="s">
        <v>108</v>
      </c>
      <c r="B7" s="231" t="s">
        <v>109</v>
      </c>
      <c r="C7" s="231" t="s">
        <v>110</v>
      </c>
      <c r="D7" s="231">
        <v>5.8490000000000002</v>
      </c>
      <c r="E7" s="231">
        <v>5879</v>
      </c>
      <c r="F7" s="231">
        <v>6911</v>
      </c>
      <c r="G7" s="231">
        <v>7481</v>
      </c>
      <c r="H7" s="231">
        <v>7651</v>
      </c>
      <c r="I7" s="232">
        <v>8128</v>
      </c>
    </row>
    <row r="8" spans="1:48" x14ac:dyDescent="0.3">
      <c r="A8" s="233" t="s">
        <v>111</v>
      </c>
      <c r="B8" s="234">
        <v>40</v>
      </c>
      <c r="C8" s="234">
        <v>64</v>
      </c>
      <c r="D8" s="234">
        <v>84</v>
      </c>
      <c r="E8" s="234">
        <v>1</v>
      </c>
      <c r="F8" s="234">
        <v>70</v>
      </c>
      <c r="G8" s="234">
        <v>7</v>
      </c>
      <c r="H8" s="234">
        <v>3</v>
      </c>
      <c r="I8" s="235">
        <v>26</v>
      </c>
    </row>
    <row r="9" spans="1:48" x14ac:dyDescent="0.3">
      <c r="A9" s="233" t="s">
        <v>112</v>
      </c>
      <c r="B9" s="234">
        <v>53</v>
      </c>
      <c r="C9" s="234">
        <v>69</v>
      </c>
      <c r="D9" s="234" t="s">
        <v>5</v>
      </c>
      <c r="E9" s="234" t="s">
        <v>6</v>
      </c>
      <c r="F9" s="234">
        <v>22</v>
      </c>
      <c r="G9" s="234" t="s">
        <v>7</v>
      </c>
      <c r="H9" s="234" t="s">
        <v>8</v>
      </c>
      <c r="I9" s="235">
        <v>27</v>
      </c>
    </row>
    <row r="10" spans="1:48" ht="14.5" x14ac:dyDescent="0.35">
      <c r="A10"/>
      <c r="B10" s="236">
        <v>4.8040000000000003</v>
      </c>
      <c r="C10" s="236">
        <v>5.266</v>
      </c>
      <c r="D10" s="236">
        <v>5.7960000000000003</v>
      </c>
      <c r="E10" s="237">
        <v>2</v>
      </c>
      <c r="F10" s="237">
        <v>2</v>
      </c>
      <c r="G10" s="237">
        <v>2</v>
      </c>
      <c r="H10" s="237">
        <v>3</v>
      </c>
      <c r="I10" s="238">
        <v>3</v>
      </c>
    </row>
    <row r="11" spans="1:48" ht="14.5" x14ac:dyDescent="0.35">
      <c r="A11"/>
      <c r="B11"/>
      <c r="C11"/>
      <c r="D11"/>
      <c r="E11"/>
      <c r="F11"/>
      <c r="G11"/>
      <c r="H11"/>
      <c r="I11"/>
    </row>
    <row r="12" spans="1:48" ht="15.5" x14ac:dyDescent="0.3">
      <c r="A12" s="5" t="s">
        <v>113</v>
      </c>
      <c r="B12" s="6"/>
      <c r="C12" s="7"/>
      <c r="D12" s="7"/>
      <c r="E12" s="7"/>
      <c r="F12" s="7"/>
      <c r="G12" s="7"/>
      <c r="H12" s="7"/>
      <c r="I12" s="7"/>
    </row>
    <row r="13" spans="1:48" x14ac:dyDescent="0.3">
      <c r="A13" s="100"/>
      <c r="B13" s="101"/>
      <c r="C13" s="100"/>
      <c r="D13" s="100"/>
      <c r="E13" s="100"/>
      <c r="F13" s="100"/>
      <c r="G13" s="17"/>
    </row>
    <row r="14" spans="1:48" x14ac:dyDescent="0.3">
      <c r="A14" s="19" t="s">
        <v>114</v>
      </c>
      <c r="B14" s="11">
        <v>2017</v>
      </c>
      <c r="C14" s="12">
        <v>2018</v>
      </c>
      <c r="D14" s="12">
        <v>2019</v>
      </c>
      <c r="E14" s="12">
        <v>2020</v>
      </c>
      <c r="F14" s="12">
        <v>2021</v>
      </c>
      <c r="G14" s="12">
        <v>2022</v>
      </c>
      <c r="H14" s="12">
        <v>2023</v>
      </c>
      <c r="I14" s="12">
        <v>2024</v>
      </c>
    </row>
    <row r="15" spans="1:48" s="104" customFormat="1" x14ac:dyDescent="0.3">
      <c r="A15" s="20" t="s">
        <v>115</v>
      </c>
      <c r="B15" s="102">
        <v>8.3140000000000001</v>
      </c>
      <c r="C15" s="102">
        <v>8.6620000000000008</v>
      </c>
      <c r="D15" s="103">
        <v>9.3339999999999996</v>
      </c>
      <c r="E15" s="21">
        <v>9844</v>
      </c>
      <c r="F15" s="21">
        <v>10681</v>
      </c>
      <c r="G15" s="21">
        <v>10905</v>
      </c>
      <c r="H15" s="21">
        <v>11112</v>
      </c>
      <c r="I15" s="21">
        <v>11897</v>
      </c>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x14ac:dyDescent="0.3">
      <c r="A16" s="105" t="s">
        <v>116</v>
      </c>
      <c r="B16" s="106">
        <v>11.231</v>
      </c>
      <c r="C16" s="106">
        <v>10.612</v>
      </c>
      <c r="D16" s="106">
        <v>10.489000000000001</v>
      </c>
      <c r="E16" s="23">
        <v>10306</v>
      </c>
      <c r="F16" s="23">
        <v>10093</v>
      </c>
      <c r="G16" s="23">
        <v>9887</v>
      </c>
      <c r="H16" s="23">
        <v>10103</v>
      </c>
      <c r="I16" s="23">
        <v>10691</v>
      </c>
    </row>
    <row r="17" spans="1:9" x14ac:dyDescent="0.3">
      <c r="A17" s="24" t="s">
        <v>117</v>
      </c>
      <c r="B17" s="107">
        <v>19.545000000000002</v>
      </c>
      <c r="C17" s="107">
        <v>19.274000000000001</v>
      </c>
      <c r="D17" s="108">
        <v>19.823</v>
      </c>
      <c r="E17" s="25">
        <v>20150</v>
      </c>
      <c r="F17" s="25">
        <v>20774</v>
      </c>
      <c r="G17" s="25">
        <v>20792</v>
      </c>
      <c r="H17" s="25">
        <v>21215</v>
      </c>
      <c r="I17" s="25">
        <v>22588</v>
      </c>
    </row>
    <row r="18" spans="1:9" x14ac:dyDescent="0.3">
      <c r="A18" s="26"/>
      <c r="B18" s="27"/>
      <c r="C18" s="27"/>
      <c r="D18" s="27"/>
      <c r="E18" s="27"/>
      <c r="F18" s="27"/>
      <c r="G18" s="27"/>
    </row>
    <row r="19" spans="1:9" x14ac:dyDescent="0.3">
      <c r="A19" s="19" t="s">
        <v>118</v>
      </c>
      <c r="B19" s="28">
        <v>2017</v>
      </c>
      <c r="C19" s="29">
        <v>2018</v>
      </c>
      <c r="D19" s="12">
        <v>2019</v>
      </c>
      <c r="E19" s="12">
        <v>2020</v>
      </c>
      <c r="F19" s="12">
        <v>2021</v>
      </c>
      <c r="G19" s="12">
        <v>2022</v>
      </c>
      <c r="H19" s="12">
        <v>2023</v>
      </c>
      <c r="I19" s="90"/>
    </row>
    <row r="20" spans="1:9" x14ac:dyDescent="0.3">
      <c r="A20" s="13" t="s">
        <v>119</v>
      </c>
      <c r="B20" s="75">
        <v>356</v>
      </c>
      <c r="C20" s="75">
        <v>377</v>
      </c>
      <c r="D20" s="75">
        <v>390</v>
      </c>
      <c r="E20" s="30">
        <v>396</v>
      </c>
      <c r="F20" s="30">
        <v>436</v>
      </c>
      <c r="G20" s="30">
        <v>452</v>
      </c>
      <c r="H20" s="30">
        <v>457</v>
      </c>
      <c r="I20" s="30">
        <v>498</v>
      </c>
    </row>
    <row r="21" spans="1:9" x14ac:dyDescent="0.3">
      <c r="A21" s="14" t="s">
        <v>120</v>
      </c>
      <c r="B21" s="109">
        <v>1.105</v>
      </c>
      <c r="C21" s="109">
        <v>1.165</v>
      </c>
      <c r="D21" s="109" t="s">
        <v>121</v>
      </c>
      <c r="E21" s="110">
        <v>1.129</v>
      </c>
      <c r="F21" s="110">
        <v>1.139</v>
      </c>
      <c r="G21" s="110">
        <v>1.2270000000000001</v>
      </c>
      <c r="H21" s="31">
        <v>1288</v>
      </c>
      <c r="I21" s="31">
        <v>1390</v>
      </c>
    </row>
    <row r="22" spans="1:9" x14ac:dyDescent="0.3">
      <c r="A22" s="14" t="s">
        <v>122</v>
      </c>
      <c r="B22" s="109">
        <v>6.6369999999999996</v>
      </c>
      <c r="C22" s="109">
        <v>6.9489999999999998</v>
      </c>
      <c r="D22" s="109" t="s">
        <v>123</v>
      </c>
      <c r="E22" s="110">
        <v>8.2840000000000007</v>
      </c>
      <c r="F22" s="110">
        <v>9.1630000000000003</v>
      </c>
      <c r="G22" s="110">
        <v>9.2970000000000006</v>
      </c>
      <c r="H22" s="31">
        <v>9556</v>
      </c>
      <c r="I22" s="31">
        <v>10316</v>
      </c>
    </row>
    <row r="23" spans="1:9" x14ac:dyDescent="0.3">
      <c r="A23" s="14" t="s">
        <v>124</v>
      </c>
      <c r="B23" s="111">
        <v>11.446999999999999</v>
      </c>
      <c r="C23" s="111">
        <v>10.782999999999999</v>
      </c>
      <c r="D23" s="111" t="s">
        <v>125</v>
      </c>
      <c r="E23" s="112">
        <v>10.340999999999999</v>
      </c>
      <c r="F23" s="112">
        <v>10.036</v>
      </c>
      <c r="G23" s="112">
        <v>9.8160000000000007</v>
      </c>
      <c r="H23" s="32">
        <v>9914</v>
      </c>
      <c r="I23" s="32">
        <v>10384</v>
      </c>
    </row>
    <row r="24" spans="1:9" x14ac:dyDescent="0.3">
      <c r="A24" s="24" t="s">
        <v>117</v>
      </c>
      <c r="B24" s="107">
        <v>19.545000000000002</v>
      </c>
      <c r="C24" s="107">
        <v>19.274000000000001</v>
      </c>
      <c r="D24" s="107" t="s">
        <v>126</v>
      </c>
      <c r="E24" s="108">
        <v>20.149999999999999</v>
      </c>
      <c r="F24" s="108">
        <v>20.774000000000001</v>
      </c>
      <c r="G24" s="108">
        <v>20.792000000000002</v>
      </c>
      <c r="H24" s="25">
        <v>21215</v>
      </c>
      <c r="I24" s="25">
        <v>22588</v>
      </c>
    </row>
    <row r="25" spans="1:9" x14ac:dyDescent="0.3">
      <c r="A25" s="33"/>
      <c r="B25" s="34"/>
      <c r="C25" s="35"/>
      <c r="D25" s="35"/>
      <c r="E25" s="35"/>
      <c r="F25" s="35"/>
      <c r="G25" s="35"/>
    </row>
    <row r="26" spans="1:9" x14ac:dyDescent="0.3">
      <c r="A26" s="36" t="s">
        <v>127</v>
      </c>
      <c r="B26" s="28">
        <v>2017</v>
      </c>
      <c r="C26" s="29">
        <v>2018</v>
      </c>
      <c r="D26" s="12">
        <v>2019</v>
      </c>
      <c r="E26" s="12">
        <v>2020</v>
      </c>
      <c r="F26" s="12">
        <v>2021</v>
      </c>
      <c r="G26" s="12">
        <v>2022</v>
      </c>
      <c r="H26" s="12">
        <v>2023</v>
      </c>
      <c r="I26" s="12">
        <v>2024</v>
      </c>
    </row>
    <row r="27" spans="1:9" x14ac:dyDescent="0.3">
      <c r="A27" s="37" t="s">
        <v>128</v>
      </c>
      <c r="B27" s="38">
        <v>0.33</v>
      </c>
      <c r="C27" s="39">
        <v>0.33</v>
      </c>
      <c r="D27" s="39">
        <v>0.5</v>
      </c>
      <c r="E27" s="39">
        <v>0.5</v>
      </c>
      <c r="F27" s="39">
        <v>0.5</v>
      </c>
      <c r="G27" s="39">
        <v>0.4</v>
      </c>
      <c r="H27" s="39">
        <v>0.4</v>
      </c>
      <c r="I27" s="39">
        <v>0.4</v>
      </c>
    </row>
    <row r="28" spans="1:9" x14ac:dyDescent="0.3">
      <c r="A28" s="40" t="s">
        <v>129</v>
      </c>
      <c r="B28" s="41">
        <v>0.06</v>
      </c>
      <c r="C28" s="42">
        <v>7.0000000000000007E-2</v>
      </c>
      <c r="D28" s="42">
        <v>7.0000000000000007E-2</v>
      </c>
      <c r="E28" s="42">
        <v>7.0000000000000007E-2</v>
      </c>
      <c r="F28" s="42">
        <v>7.0000000000000007E-2</v>
      </c>
      <c r="G28" s="42">
        <v>0.08</v>
      </c>
      <c r="H28" s="42">
        <v>0.09</v>
      </c>
      <c r="I28" s="42">
        <v>0.106</v>
      </c>
    </row>
    <row r="29" spans="1:9" x14ac:dyDescent="0.3">
      <c r="A29" s="113" t="s">
        <v>130</v>
      </c>
      <c r="B29" s="114">
        <v>0.11</v>
      </c>
      <c r="C29" s="115">
        <v>0.12</v>
      </c>
      <c r="D29" s="115">
        <v>0.13</v>
      </c>
      <c r="E29" s="43">
        <v>0.14000000000000001</v>
      </c>
      <c r="F29" s="43">
        <v>0.14000000000000001</v>
      </c>
      <c r="G29" s="43">
        <v>0.15</v>
      </c>
      <c r="H29" s="43">
        <v>0.15</v>
      </c>
      <c r="I29" s="43">
        <v>0.151</v>
      </c>
    </row>
    <row r="30" spans="1:9" x14ac:dyDescent="0.3">
      <c r="A30" s="45"/>
      <c r="B30" s="46"/>
      <c r="C30" s="47"/>
      <c r="D30" s="47"/>
      <c r="E30" s="47"/>
      <c r="F30" s="47"/>
      <c r="G30" s="47"/>
    </row>
    <row r="31" spans="1:9" x14ac:dyDescent="0.3">
      <c r="A31" s="19" t="s">
        <v>131</v>
      </c>
      <c r="B31" s="11">
        <v>2017</v>
      </c>
      <c r="C31" s="12">
        <v>2018</v>
      </c>
      <c r="D31" s="12">
        <v>2019</v>
      </c>
      <c r="E31" s="12">
        <v>2020</v>
      </c>
      <c r="F31" s="12">
        <v>2021</v>
      </c>
      <c r="G31" s="12">
        <v>2022</v>
      </c>
      <c r="H31" s="12">
        <v>2023</v>
      </c>
      <c r="I31" s="12">
        <v>2024</v>
      </c>
    </row>
    <row r="32" spans="1:9" x14ac:dyDescent="0.3">
      <c r="A32" s="37" t="s">
        <v>132</v>
      </c>
      <c r="B32" s="38">
        <v>0.13</v>
      </c>
      <c r="C32" s="39">
        <v>0.14000000000000001</v>
      </c>
      <c r="D32" s="39">
        <v>0.14000000000000001</v>
      </c>
      <c r="E32" s="39">
        <v>0.14000000000000001</v>
      </c>
      <c r="F32" s="39">
        <v>0.13</v>
      </c>
      <c r="G32" s="39">
        <v>0.13</v>
      </c>
      <c r="H32" s="39">
        <v>0.14000000000000001</v>
      </c>
      <c r="I32" s="39">
        <f>3470/$I$24</f>
        <v>0.15362139188949886</v>
      </c>
    </row>
    <row r="33" spans="1:9" x14ac:dyDescent="0.3">
      <c r="A33" s="40" t="s">
        <v>133</v>
      </c>
      <c r="B33" s="41">
        <v>0.66</v>
      </c>
      <c r="C33" s="43">
        <v>0.59</v>
      </c>
      <c r="D33" s="43">
        <v>0.56999999999999995</v>
      </c>
      <c r="E33" s="43">
        <v>0.56000000000000005</v>
      </c>
      <c r="F33" s="43">
        <v>0.55000000000000004</v>
      </c>
      <c r="G33" s="43">
        <v>0.54</v>
      </c>
      <c r="H33" s="43">
        <v>0.52</v>
      </c>
      <c r="I33" s="39">
        <f>11179/$I$24</f>
        <v>0.49490880113334512</v>
      </c>
    </row>
    <row r="34" spans="1:9" x14ac:dyDescent="0.3">
      <c r="A34" s="48" t="s">
        <v>134</v>
      </c>
      <c r="B34" s="49">
        <v>0.21</v>
      </c>
      <c r="C34" s="44">
        <v>0.27</v>
      </c>
      <c r="D34" s="44">
        <v>0.28999999999999998</v>
      </c>
      <c r="E34" s="44">
        <v>0.3</v>
      </c>
      <c r="F34" s="44">
        <v>0.32</v>
      </c>
      <c r="G34" s="44">
        <v>0.33</v>
      </c>
      <c r="H34" s="44">
        <v>0.34</v>
      </c>
      <c r="I34" s="39">
        <f>7939/$I$24</f>
        <v>0.35146980697715602</v>
      </c>
    </row>
    <row r="35" spans="1:9" x14ac:dyDescent="0.3">
      <c r="A35" s="33"/>
      <c r="B35" s="34"/>
      <c r="C35" s="35"/>
      <c r="D35" s="35"/>
      <c r="E35" s="35"/>
      <c r="F35" s="35"/>
      <c r="G35" s="35"/>
    </row>
    <row r="36" spans="1:9" x14ac:dyDescent="0.3">
      <c r="A36" s="36" t="s">
        <v>135</v>
      </c>
      <c r="B36" s="28">
        <v>2017</v>
      </c>
      <c r="C36" s="29">
        <v>2018</v>
      </c>
      <c r="D36" s="12">
        <v>2019</v>
      </c>
      <c r="E36" s="12">
        <v>2020</v>
      </c>
      <c r="F36" s="12">
        <v>2021</v>
      </c>
      <c r="G36" s="12">
        <v>2022</v>
      </c>
      <c r="H36" s="12">
        <v>2023</v>
      </c>
      <c r="I36" s="12">
        <v>2024</v>
      </c>
    </row>
    <row r="37" spans="1:9" x14ac:dyDescent="0.3">
      <c r="A37" s="212" t="s">
        <v>136</v>
      </c>
      <c r="B37" s="250">
        <v>18.056999999999999</v>
      </c>
      <c r="C37" s="250" t="s">
        <v>137</v>
      </c>
      <c r="D37" s="250" t="s">
        <v>138</v>
      </c>
      <c r="E37" s="239">
        <v>18899</v>
      </c>
      <c r="F37" s="239">
        <v>19659</v>
      </c>
      <c r="G37" s="239">
        <v>19745</v>
      </c>
      <c r="H37" s="239">
        <v>20015</v>
      </c>
      <c r="I37" s="240">
        <v>20985</v>
      </c>
    </row>
    <row r="38" spans="1:9" x14ac:dyDescent="0.3">
      <c r="A38" s="217" t="s">
        <v>139</v>
      </c>
      <c r="B38" s="251">
        <v>1.488</v>
      </c>
      <c r="C38" s="251">
        <v>1.464</v>
      </c>
      <c r="D38" s="251" t="s">
        <v>140</v>
      </c>
      <c r="E38" s="218">
        <v>1251</v>
      </c>
      <c r="F38" s="218">
        <v>1115</v>
      </c>
      <c r="G38" s="218">
        <v>1038</v>
      </c>
      <c r="H38" s="218">
        <v>1197</v>
      </c>
      <c r="I38" s="220">
        <v>1601</v>
      </c>
    </row>
    <row r="39" spans="1:9" x14ac:dyDescent="0.3">
      <c r="A39" s="252" t="s">
        <v>141</v>
      </c>
      <c r="B39" s="251">
        <v>19.361999999999998</v>
      </c>
      <c r="C39" s="251">
        <v>19.029</v>
      </c>
      <c r="D39" s="251" t="s">
        <v>142</v>
      </c>
      <c r="E39" s="218">
        <v>19914</v>
      </c>
      <c r="F39" s="218">
        <v>20460</v>
      </c>
      <c r="G39" s="218">
        <v>20485</v>
      </c>
      <c r="H39" s="218">
        <v>20912</v>
      </c>
      <c r="I39" s="220">
        <v>22270</v>
      </c>
    </row>
    <row r="40" spans="1:9" x14ac:dyDescent="0.3">
      <c r="A40" s="252" t="s">
        <v>143</v>
      </c>
      <c r="B40" s="251">
        <v>183</v>
      </c>
      <c r="C40" s="251">
        <v>245</v>
      </c>
      <c r="D40" s="251">
        <v>241</v>
      </c>
      <c r="E40" s="218">
        <v>236</v>
      </c>
      <c r="F40" s="218">
        <v>314</v>
      </c>
      <c r="G40" s="218">
        <v>298</v>
      </c>
      <c r="H40" s="218">
        <v>300</v>
      </c>
      <c r="I40" s="220">
        <v>316</v>
      </c>
    </row>
    <row r="41" spans="1:9" x14ac:dyDescent="0.3">
      <c r="A41" s="252" t="s">
        <v>144</v>
      </c>
      <c r="B41" s="253" t="s">
        <v>33</v>
      </c>
      <c r="C41" s="253" t="s">
        <v>33</v>
      </c>
      <c r="D41" s="253" t="s">
        <v>33</v>
      </c>
      <c r="E41" s="241" t="s">
        <v>33</v>
      </c>
      <c r="F41" s="241" t="s">
        <v>33</v>
      </c>
      <c r="G41" s="218">
        <v>9</v>
      </c>
      <c r="H41" s="218">
        <v>3</v>
      </c>
      <c r="I41" s="220">
        <v>2</v>
      </c>
    </row>
    <row r="42" spans="1:9" x14ac:dyDescent="0.3">
      <c r="A42" s="252" t="s">
        <v>145</v>
      </c>
      <c r="B42" s="251">
        <v>3.0230000000000001</v>
      </c>
      <c r="C42" s="251">
        <v>2.6120000000000001</v>
      </c>
      <c r="D42" s="251" t="s">
        <v>146</v>
      </c>
      <c r="E42" s="218">
        <v>2480</v>
      </c>
      <c r="F42" s="218">
        <v>2301</v>
      </c>
      <c r="G42" s="218">
        <v>2959</v>
      </c>
      <c r="H42" s="218">
        <v>3038</v>
      </c>
      <c r="I42" s="220">
        <v>3914</v>
      </c>
    </row>
    <row r="43" spans="1:9" x14ac:dyDescent="0.3">
      <c r="A43" s="252" t="s">
        <v>147</v>
      </c>
      <c r="B43" s="251">
        <v>2.5350000000000001</v>
      </c>
      <c r="C43" s="251">
        <v>2.7989999999999999</v>
      </c>
      <c r="D43" s="251" t="s">
        <v>148</v>
      </c>
      <c r="E43" s="242">
        <v>2.319</v>
      </c>
      <c r="F43" s="242">
        <v>2.4239999999999999</v>
      </c>
      <c r="G43" s="242">
        <v>2.843</v>
      </c>
      <c r="H43" s="218">
        <v>2604</v>
      </c>
      <c r="I43" s="220">
        <v>2684</v>
      </c>
    </row>
    <row r="44" spans="1:9" x14ac:dyDescent="0.3">
      <c r="A44" s="252" t="s">
        <v>149</v>
      </c>
      <c r="B44" s="254" t="s">
        <v>33</v>
      </c>
      <c r="C44" s="251" t="s">
        <v>150</v>
      </c>
      <c r="D44" s="251" t="s">
        <v>151</v>
      </c>
      <c r="E44" s="242">
        <v>1.0149999999999999</v>
      </c>
      <c r="F44" s="243">
        <v>986</v>
      </c>
      <c r="G44" s="242">
        <v>1.52</v>
      </c>
      <c r="H44" s="218">
        <v>1540</v>
      </c>
      <c r="I44" s="220">
        <v>1403</v>
      </c>
    </row>
    <row r="45" spans="1:9" x14ac:dyDescent="0.3">
      <c r="A45" s="252" t="s">
        <v>152</v>
      </c>
      <c r="B45" s="255" t="s">
        <v>153</v>
      </c>
      <c r="C45" s="255" t="s">
        <v>154</v>
      </c>
      <c r="D45" s="245" t="s">
        <v>155</v>
      </c>
      <c r="E45" s="245" t="s">
        <v>156</v>
      </c>
      <c r="F45" s="245" t="s">
        <v>157</v>
      </c>
      <c r="G45" s="245" t="s">
        <v>158</v>
      </c>
      <c r="H45" s="244">
        <v>0.123</v>
      </c>
      <c r="I45" s="246">
        <v>0.11899999999999999</v>
      </c>
    </row>
    <row r="46" spans="1:9" x14ac:dyDescent="0.3">
      <c r="A46" s="221" t="s">
        <v>286</v>
      </c>
      <c r="B46" s="247"/>
      <c r="C46" s="256" t="s">
        <v>285</v>
      </c>
      <c r="D46" s="256" t="s">
        <v>285</v>
      </c>
      <c r="E46" s="248" t="s">
        <v>285</v>
      </c>
      <c r="F46" s="248" t="s">
        <v>285</v>
      </c>
      <c r="G46" s="248">
        <v>6.0936898807233554E-2</v>
      </c>
      <c r="H46" s="247">
        <v>5.7836436483620079E-2</v>
      </c>
      <c r="I46" s="249">
        <v>4.7724455463077742E-2</v>
      </c>
    </row>
    <row r="47" spans="1:9" ht="40.5" customHeight="1" x14ac:dyDescent="0.3">
      <c r="A47" s="497" t="s">
        <v>287</v>
      </c>
      <c r="B47" s="511"/>
      <c r="C47" s="511"/>
      <c r="D47" s="511"/>
      <c r="E47" s="511"/>
      <c r="F47" s="511"/>
      <c r="G47" s="511"/>
      <c r="H47" s="511"/>
      <c r="I47" s="511"/>
    </row>
    <row r="49" spans="1:10" x14ac:dyDescent="0.3">
      <c r="A49" s="36" t="s">
        <v>159</v>
      </c>
      <c r="B49" s="28">
        <v>2017</v>
      </c>
      <c r="C49" s="29">
        <v>2018</v>
      </c>
      <c r="D49" s="29">
        <v>2019</v>
      </c>
      <c r="E49" s="12">
        <v>2020</v>
      </c>
      <c r="F49" s="12">
        <v>2021</v>
      </c>
      <c r="G49" s="12">
        <v>2022</v>
      </c>
      <c r="H49" s="12">
        <v>2023</v>
      </c>
      <c r="I49" s="90">
        <v>2024</v>
      </c>
    </row>
    <row r="50" spans="1:10" x14ac:dyDescent="0.3">
      <c r="A50" s="212" t="s">
        <v>288</v>
      </c>
      <c r="B50" s="213">
        <v>28.6</v>
      </c>
      <c r="C50" s="214">
        <v>34.299999999999997</v>
      </c>
      <c r="D50" s="214">
        <v>29.7</v>
      </c>
      <c r="E50" s="213">
        <v>19.5</v>
      </c>
      <c r="F50" s="213">
        <v>20.7</v>
      </c>
      <c r="G50" s="215">
        <v>24.7</v>
      </c>
      <c r="H50" s="215">
        <v>37.200000000000003</v>
      </c>
      <c r="I50" s="216">
        <v>26.5</v>
      </c>
    </row>
    <row r="51" spans="1:10" x14ac:dyDescent="0.3">
      <c r="A51" s="217" t="s">
        <v>289</v>
      </c>
      <c r="B51" s="218">
        <v>30.1</v>
      </c>
      <c r="C51" s="219">
        <v>38</v>
      </c>
      <c r="D51" s="219">
        <v>36.6</v>
      </c>
      <c r="E51" s="218">
        <v>21.8</v>
      </c>
      <c r="F51" s="218">
        <v>24</v>
      </c>
      <c r="G51" s="218">
        <v>30.5</v>
      </c>
      <c r="H51" s="218">
        <v>36.4</v>
      </c>
      <c r="I51" s="220">
        <v>25.6</v>
      </c>
    </row>
    <row r="52" spans="1:10" ht="15.5" x14ac:dyDescent="0.3">
      <c r="A52" s="221" t="s">
        <v>290</v>
      </c>
      <c r="B52" s="222" t="s">
        <v>33</v>
      </c>
      <c r="C52" s="223">
        <v>4.0999999999999996</v>
      </c>
      <c r="D52" s="223">
        <v>4.8</v>
      </c>
      <c r="E52" s="224">
        <v>2.8</v>
      </c>
      <c r="F52" s="224">
        <v>5.0999999999999996</v>
      </c>
      <c r="G52" s="224">
        <v>9.1999999999999993</v>
      </c>
      <c r="H52" s="224">
        <v>8.3000000000000007</v>
      </c>
      <c r="I52" s="225">
        <v>7.74</v>
      </c>
      <c r="J52" s="128"/>
    </row>
    <row r="53" spans="1:10" x14ac:dyDescent="0.3">
      <c r="A53" s="61"/>
      <c r="C53" s="62"/>
      <c r="D53" s="62"/>
      <c r="E53" s="62"/>
      <c r="F53" s="62"/>
      <c r="G53" s="62"/>
    </row>
    <row r="54" spans="1:10" x14ac:dyDescent="0.3">
      <c r="A54" s="36" t="s">
        <v>163</v>
      </c>
      <c r="B54" s="28">
        <v>2017</v>
      </c>
      <c r="C54" s="29">
        <v>2018</v>
      </c>
      <c r="D54" s="12">
        <v>2019</v>
      </c>
      <c r="E54" s="12">
        <v>2020</v>
      </c>
      <c r="F54" s="12">
        <v>2021</v>
      </c>
      <c r="G54" s="12">
        <v>2022</v>
      </c>
      <c r="H54" s="12">
        <v>2023</v>
      </c>
      <c r="I54" s="90">
        <v>2024</v>
      </c>
    </row>
    <row r="55" spans="1:10" x14ac:dyDescent="0.3">
      <c r="A55" s="257" t="s">
        <v>164</v>
      </c>
      <c r="B55" s="258">
        <v>343</v>
      </c>
      <c r="C55" s="258">
        <v>301</v>
      </c>
      <c r="D55" s="258">
        <v>339</v>
      </c>
      <c r="E55" s="226">
        <v>254</v>
      </c>
      <c r="F55" s="226">
        <v>265</v>
      </c>
      <c r="G55" s="226">
        <v>296</v>
      </c>
      <c r="H55" s="226">
        <v>245</v>
      </c>
      <c r="I55" s="227">
        <v>209</v>
      </c>
    </row>
    <row r="56" spans="1:10" x14ac:dyDescent="0.3">
      <c r="A56" s="252" t="s">
        <v>165</v>
      </c>
      <c r="B56" s="259" t="s">
        <v>166</v>
      </c>
      <c r="C56" s="260" t="s">
        <v>167</v>
      </c>
      <c r="D56" s="260" t="s">
        <v>168</v>
      </c>
      <c r="E56" s="228">
        <v>7.7</v>
      </c>
      <c r="F56" s="228">
        <v>7.4</v>
      </c>
      <c r="G56" s="228">
        <v>8.1</v>
      </c>
      <c r="H56" s="228">
        <v>6.6</v>
      </c>
      <c r="I56" s="229">
        <v>5.2</v>
      </c>
    </row>
    <row r="57" spans="1:10" x14ac:dyDescent="0.3">
      <c r="A57" s="252" t="s">
        <v>169</v>
      </c>
      <c r="B57" s="261" t="s">
        <v>170</v>
      </c>
      <c r="C57" s="255" t="s">
        <v>170</v>
      </c>
      <c r="D57" s="255" t="s">
        <v>171</v>
      </c>
      <c r="E57" s="228">
        <v>0.2</v>
      </c>
      <c r="F57" s="228">
        <v>0.2</v>
      </c>
      <c r="G57" s="228">
        <v>0.3</v>
      </c>
      <c r="H57" s="228">
        <v>0.2</v>
      </c>
      <c r="I57" s="229">
        <v>0.2</v>
      </c>
    </row>
    <row r="58" spans="1:10" ht="15" customHeight="1" x14ac:dyDescent="0.3">
      <c r="A58" s="262" t="s">
        <v>172</v>
      </c>
      <c r="B58" s="263" t="s">
        <v>173</v>
      </c>
      <c r="C58" s="264" t="s">
        <v>173</v>
      </c>
      <c r="D58" s="264" t="s">
        <v>174</v>
      </c>
      <c r="E58" s="224">
        <v>4.5</v>
      </c>
      <c r="F58" s="224">
        <v>4.3</v>
      </c>
      <c r="G58" s="224">
        <v>5.5</v>
      </c>
      <c r="H58" s="224">
        <v>4.7</v>
      </c>
      <c r="I58" s="225">
        <v>3.7922404298369767</v>
      </c>
    </row>
    <row r="59" spans="1:10" ht="63.75" customHeight="1" x14ac:dyDescent="0.3">
      <c r="A59" s="497" t="s">
        <v>175</v>
      </c>
      <c r="B59" s="511"/>
      <c r="C59" s="511"/>
      <c r="D59" s="511"/>
      <c r="E59" s="511"/>
      <c r="F59" s="511"/>
      <c r="G59" s="511"/>
      <c r="H59" s="511"/>
      <c r="I59" s="511"/>
    </row>
    <row r="60" spans="1:10" x14ac:dyDescent="0.3">
      <c r="A60" s="120"/>
      <c r="B60" s="120"/>
      <c r="C60" s="120"/>
      <c r="D60" s="120"/>
      <c r="E60" s="120"/>
      <c r="F60" s="120"/>
      <c r="G60" s="120"/>
    </row>
    <row r="61" spans="1:10" x14ac:dyDescent="0.3">
      <c r="A61" s="121" t="s">
        <v>176</v>
      </c>
      <c r="B61" s="122">
        <v>2017</v>
      </c>
      <c r="C61" s="123">
        <v>2018</v>
      </c>
      <c r="D61" s="124">
        <v>2019</v>
      </c>
      <c r="E61" s="124">
        <v>2020</v>
      </c>
      <c r="F61" s="124">
        <v>2021</v>
      </c>
      <c r="G61" s="124">
        <v>2022</v>
      </c>
      <c r="H61" s="12">
        <v>2023</v>
      </c>
      <c r="I61" s="12">
        <v>2024</v>
      </c>
    </row>
    <row r="62" spans="1:10" x14ac:dyDescent="0.3">
      <c r="A62" s="212" t="s">
        <v>177</v>
      </c>
      <c r="B62" s="265">
        <v>113</v>
      </c>
      <c r="C62" s="266" t="s">
        <v>50</v>
      </c>
      <c r="D62" s="266" t="s">
        <v>51</v>
      </c>
      <c r="E62" s="267" t="s">
        <v>52</v>
      </c>
      <c r="F62" s="268">
        <v>155</v>
      </c>
      <c r="G62" s="268">
        <v>158</v>
      </c>
      <c r="H62" s="268">
        <v>152</v>
      </c>
      <c r="I62" s="269">
        <v>157</v>
      </c>
      <c r="J62" s="95"/>
    </row>
    <row r="63" spans="1:10" x14ac:dyDescent="0.3">
      <c r="A63" s="221" t="s">
        <v>178</v>
      </c>
      <c r="B63" s="263" t="s">
        <v>54</v>
      </c>
      <c r="C63" s="270" t="s">
        <v>54</v>
      </c>
      <c r="D63" s="270" t="s">
        <v>54</v>
      </c>
      <c r="E63" s="270" t="s">
        <v>55</v>
      </c>
      <c r="F63" s="271">
        <v>146</v>
      </c>
      <c r="G63" s="271">
        <v>167</v>
      </c>
      <c r="H63" s="271">
        <v>152</v>
      </c>
      <c r="I63" s="272">
        <v>153</v>
      </c>
    </row>
    <row r="64" spans="1:10" x14ac:dyDescent="0.3">
      <c r="A64" s="33" t="s">
        <v>179</v>
      </c>
      <c r="C64" s="35"/>
      <c r="D64" s="35"/>
      <c r="E64" s="35"/>
      <c r="F64" s="35"/>
      <c r="G64" s="35"/>
    </row>
    <row r="65" spans="1:9" x14ac:dyDescent="0.3">
      <c r="A65" s="36" t="s">
        <v>180</v>
      </c>
      <c r="B65" s="29">
        <v>2017</v>
      </c>
      <c r="C65" s="29">
        <v>2018</v>
      </c>
      <c r="D65" s="29">
        <v>2019</v>
      </c>
      <c r="E65" s="29">
        <v>2020</v>
      </c>
      <c r="F65" s="29">
        <v>2021</v>
      </c>
      <c r="G65" s="29">
        <v>2022</v>
      </c>
      <c r="H65" s="29">
        <v>2023</v>
      </c>
      <c r="I65" s="29">
        <v>2024</v>
      </c>
    </row>
    <row r="66" spans="1:9" x14ac:dyDescent="0.3">
      <c r="A66" s="212" t="s">
        <v>57</v>
      </c>
      <c r="B66" s="273" t="s">
        <v>33</v>
      </c>
      <c r="C66" s="274">
        <v>0.56999999999999995</v>
      </c>
      <c r="D66" s="274">
        <v>0.65</v>
      </c>
      <c r="E66" s="274">
        <v>0.71</v>
      </c>
      <c r="F66" s="274">
        <v>0.68</v>
      </c>
      <c r="G66" s="274">
        <v>0.74</v>
      </c>
      <c r="H66" s="275">
        <v>0.89</v>
      </c>
      <c r="I66" s="276">
        <v>0.89</v>
      </c>
    </row>
    <row r="67" spans="1:9" x14ac:dyDescent="0.3">
      <c r="A67" s="221" t="s">
        <v>58</v>
      </c>
      <c r="B67" s="277" t="s">
        <v>33</v>
      </c>
      <c r="C67" s="278">
        <v>0.95</v>
      </c>
      <c r="D67" s="278">
        <v>0.96</v>
      </c>
      <c r="E67" s="278">
        <v>0.95</v>
      </c>
      <c r="F67" s="278">
        <v>0.9</v>
      </c>
      <c r="G67" s="278">
        <v>0.95</v>
      </c>
      <c r="H67" s="278">
        <v>0.95</v>
      </c>
      <c r="I67" s="279">
        <v>0.95</v>
      </c>
    </row>
    <row r="68" spans="1:9" x14ac:dyDescent="0.3">
      <c r="A68" s="80"/>
      <c r="B68" s="81"/>
      <c r="C68" s="81"/>
      <c r="D68" s="81"/>
      <c r="E68" s="81"/>
      <c r="F68" s="81"/>
      <c r="G68" s="81"/>
    </row>
    <row r="69" spans="1:9" x14ac:dyDescent="0.3">
      <c r="A69" s="36" t="s">
        <v>181</v>
      </c>
      <c r="B69" s="28">
        <v>2017</v>
      </c>
      <c r="C69" s="29">
        <v>2018</v>
      </c>
      <c r="D69" s="29">
        <v>2019</v>
      </c>
      <c r="E69" s="12">
        <v>2020</v>
      </c>
      <c r="F69" s="12">
        <v>2021</v>
      </c>
      <c r="G69" s="12">
        <v>2022</v>
      </c>
      <c r="H69" s="12">
        <v>2023</v>
      </c>
      <c r="I69" s="90">
        <v>2024</v>
      </c>
    </row>
    <row r="70" spans="1:9" x14ac:dyDescent="0.3">
      <c r="A70" s="280" t="s">
        <v>182</v>
      </c>
      <c r="B70" s="281" t="s">
        <v>162</v>
      </c>
      <c r="C70" s="282" t="s">
        <v>183</v>
      </c>
      <c r="D70" s="282" t="s">
        <v>184</v>
      </c>
      <c r="E70" s="282" t="s">
        <v>161</v>
      </c>
      <c r="F70" s="282" t="s">
        <v>185</v>
      </c>
      <c r="G70" s="282" t="s">
        <v>186</v>
      </c>
      <c r="H70" s="282">
        <v>1.7</v>
      </c>
      <c r="I70" s="283">
        <v>1.8</v>
      </c>
    </row>
    <row r="71" spans="1:9" s="125" customFormat="1" ht="14.25" customHeight="1" x14ac:dyDescent="0.3">
      <c r="A71" s="499" t="s">
        <v>187</v>
      </c>
      <c r="B71" s="498"/>
      <c r="C71" s="498"/>
      <c r="D71" s="498"/>
      <c r="E71" s="498"/>
      <c r="F71" s="498"/>
      <c r="G71" s="498"/>
      <c r="H71" s="498"/>
      <c r="I71" s="498"/>
    </row>
    <row r="72" spans="1:9" x14ac:dyDescent="0.3">
      <c r="A72" s="126"/>
      <c r="C72" s="127"/>
      <c r="D72" s="127"/>
      <c r="E72" s="86"/>
      <c r="F72" s="86"/>
      <c r="G72" s="86"/>
    </row>
    <row r="73" spans="1:9" ht="15.5" x14ac:dyDescent="0.3">
      <c r="A73" s="5" t="s">
        <v>188</v>
      </c>
      <c r="B73" s="6"/>
      <c r="C73" s="7"/>
      <c r="D73" s="7"/>
      <c r="E73" s="7"/>
      <c r="F73" s="7"/>
      <c r="G73" s="7"/>
      <c r="H73" s="7"/>
      <c r="I73" s="7"/>
    </row>
    <row r="74" spans="1:9" x14ac:dyDescent="0.3">
      <c r="A74" s="61"/>
      <c r="C74" s="62"/>
      <c r="D74" s="62"/>
      <c r="E74" s="62"/>
      <c r="F74" s="62"/>
      <c r="G74" s="62"/>
    </row>
    <row r="75" spans="1:9" x14ac:dyDescent="0.3">
      <c r="A75" s="36" t="s">
        <v>189</v>
      </c>
      <c r="B75" s="28">
        <v>2017</v>
      </c>
      <c r="C75" s="29">
        <v>2018</v>
      </c>
      <c r="D75" s="29">
        <v>2019</v>
      </c>
      <c r="E75" s="29">
        <v>2020</v>
      </c>
      <c r="F75" s="29" t="s">
        <v>63</v>
      </c>
      <c r="G75" s="29">
        <v>2022</v>
      </c>
      <c r="H75" s="29">
        <v>2023</v>
      </c>
      <c r="I75" s="90">
        <v>2024</v>
      </c>
    </row>
    <row r="76" spans="1:9" x14ac:dyDescent="0.3">
      <c r="A76" s="257" t="s">
        <v>190</v>
      </c>
      <c r="B76" s="284" t="s">
        <v>191</v>
      </c>
      <c r="C76" s="284" t="s">
        <v>192</v>
      </c>
      <c r="D76" s="273" t="s">
        <v>193</v>
      </c>
      <c r="E76" s="273" t="s">
        <v>194</v>
      </c>
      <c r="F76" s="273" t="s">
        <v>195</v>
      </c>
      <c r="G76" s="273" t="s">
        <v>196</v>
      </c>
      <c r="H76" s="285">
        <v>3029650</v>
      </c>
      <c r="I76" s="286">
        <f>872716*3.6</f>
        <v>3141777.6</v>
      </c>
    </row>
    <row r="77" spans="1:9" x14ac:dyDescent="0.3">
      <c r="A77" s="287" t="s">
        <v>197</v>
      </c>
      <c r="B77" s="261" t="s">
        <v>198</v>
      </c>
      <c r="C77" s="261" t="s">
        <v>199</v>
      </c>
      <c r="D77" s="288" t="s">
        <v>200</v>
      </c>
      <c r="E77" s="288" t="s">
        <v>201</v>
      </c>
      <c r="F77" s="288" t="s">
        <v>202</v>
      </c>
      <c r="G77" s="288" t="s">
        <v>203</v>
      </c>
      <c r="H77" s="289">
        <v>1608890</v>
      </c>
      <c r="I77" s="290">
        <v>1720554.27</v>
      </c>
    </row>
    <row r="78" spans="1:9" x14ac:dyDescent="0.3">
      <c r="A78" s="291" t="s">
        <v>204</v>
      </c>
      <c r="B78" s="292" t="s">
        <v>33</v>
      </c>
      <c r="C78" s="292" t="s">
        <v>33</v>
      </c>
      <c r="D78" s="293">
        <v>75.625</v>
      </c>
      <c r="E78" s="293">
        <v>84.358000000000004</v>
      </c>
      <c r="F78" s="293">
        <v>99.453000000000003</v>
      </c>
      <c r="G78" s="293">
        <v>96.171999999999997</v>
      </c>
      <c r="H78" s="294">
        <v>120876</v>
      </c>
      <c r="I78" s="295">
        <v>110900.859</v>
      </c>
    </row>
    <row r="79" spans="1:9" s="87" customFormat="1" x14ac:dyDescent="0.3">
      <c r="A79" s="287" t="s">
        <v>205</v>
      </c>
      <c r="B79" s="296">
        <v>35</v>
      </c>
      <c r="C79" s="296">
        <v>587</v>
      </c>
      <c r="D79" s="293">
        <v>3.766</v>
      </c>
      <c r="E79" s="296">
        <v>82</v>
      </c>
      <c r="F79" s="296">
        <v>0</v>
      </c>
      <c r="G79" s="293">
        <v>1.7330000000000001</v>
      </c>
      <c r="H79" s="294">
        <v>514</v>
      </c>
      <c r="I79" s="295">
        <v>68</v>
      </c>
    </row>
    <row r="80" spans="1:9" x14ac:dyDescent="0.3">
      <c r="A80" s="291" t="s">
        <v>206</v>
      </c>
      <c r="B80" s="261" t="s">
        <v>207</v>
      </c>
      <c r="C80" s="261" t="s">
        <v>208</v>
      </c>
      <c r="D80" s="261" t="s">
        <v>209</v>
      </c>
      <c r="E80" s="288" t="s">
        <v>210</v>
      </c>
      <c r="F80" s="288" t="s">
        <v>211</v>
      </c>
      <c r="G80" s="288" t="s">
        <v>212</v>
      </c>
      <c r="H80" s="289">
        <v>1299370</v>
      </c>
      <c r="I80" s="290">
        <v>1310256</v>
      </c>
    </row>
    <row r="81" spans="1:9" x14ac:dyDescent="0.3">
      <c r="A81" s="297" t="s">
        <v>213</v>
      </c>
      <c r="B81" s="278">
        <v>7.0000000000000007E-2</v>
      </c>
      <c r="C81" s="278">
        <v>0.08</v>
      </c>
      <c r="D81" s="278">
        <v>0.4</v>
      </c>
      <c r="E81" s="278">
        <v>0.84</v>
      </c>
      <c r="F81" s="278">
        <v>0.82</v>
      </c>
      <c r="G81" s="278">
        <v>0.82</v>
      </c>
      <c r="H81" s="298">
        <v>0.85</v>
      </c>
      <c r="I81" s="299">
        <v>0.9</v>
      </c>
    </row>
    <row r="82" spans="1:9" x14ac:dyDescent="0.3">
      <c r="A82" s="512" t="s">
        <v>214</v>
      </c>
      <c r="B82" s="512"/>
      <c r="C82" s="512"/>
      <c r="D82" s="512"/>
      <c r="E82" s="512"/>
      <c r="F82" s="512"/>
      <c r="G82" s="512"/>
      <c r="H82" s="512"/>
      <c r="I82" s="512"/>
    </row>
    <row r="83" spans="1:9" x14ac:dyDescent="0.3">
      <c r="H83" s="89"/>
      <c r="I83" s="89"/>
    </row>
    <row r="84" spans="1:9" x14ac:dyDescent="0.3">
      <c r="A84" s="36" t="s">
        <v>215</v>
      </c>
      <c r="B84" s="28">
        <v>2017</v>
      </c>
      <c r="C84" s="29">
        <v>2018</v>
      </c>
      <c r="D84" s="12">
        <v>2019</v>
      </c>
      <c r="E84" s="12">
        <v>2020</v>
      </c>
      <c r="F84" s="12">
        <v>2021</v>
      </c>
      <c r="G84" s="12">
        <v>2022</v>
      </c>
      <c r="H84" s="12">
        <v>2023</v>
      </c>
      <c r="I84" s="12">
        <v>2024</v>
      </c>
    </row>
    <row r="85" spans="1:9" x14ac:dyDescent="0.3">
      <c r="A85" s="212" t="s">
        <v>216</v>
      </c>
      <c r="B85" s="284" t="s">
        <v>217</v>
      </c>
      <c r="C85" s="284" t="s">
        <v>218</v>
      </c>
      <c r="D85" s="284" t="s">
        <v>219</v>
      </c>
      <c r="E85" s="300">
        <v>2.7469999999999999</v>
      </c>
      <c r="F85" s="300">
        <v>3.0419999999999998</v>
      </c>
      <c r="G85" s="300">
        <v>2.879</v>
      </c>
      <c r="H85" s="273">
        <v>2917</v>
      </c>
      <c r="I85" s="301">
        <v>2901.79</v>
      </c>
    </row>
    <row r="86" spans="1:9" x14ac:dyDescent="0.3">
      <c r="A86" s="302" t="s">
        <v>298</v>
      </c>
      <c r="B86" s="261" t="s">
        <v>220</v>
      </c>
      <c r="C86" s="261" t="s">
        <v>221</v>
      </c>
      <c r="D86" s="261" t="s">
        <v>222</v>
      </c>
      <c r="E86" s="288">
        <v>831</v>
      </c>
      <c r="F86" s="288">
        <v>909</v>
      </c>
      <c r="G86" s="288">
        <v>891</v>
      </c>
      <c r="H86" s="288">
        <v>1042</v>
      </c>
      <c r="I86" s="303">
        <v>949.70699999999999</v>
      </c>
    </row>
    <row r="87" spans="1:9" x14ac:dyDescent="0.3">
      <c r="A87" s="302" t="s">
        <v>299</v>
      </c>
      <c r="B87" s="261" t="s">
        <v>223</v>
      </c>
      <c r="C87" s="261" t="s">
        <v>224</v>
      </c>
      <c r="D87" s="261" t="s">
        <v>225</v>
      </c>
      <c r="E87" s="304">
        <v>1.8819999999999999</v>
      </c>
      <c r="F87" s="304">
        <v>2.0830000000000002</v>
      </c>
      <c r="G87" s="304">
        <v>1.988</v>
      </c>
      <c r="H87" s="288">
        <v>1875</v>
      </c>
      <c r="I87" s="303">
        <v>1952.0329999999999</v>
      </c>
    </row>
    <row r="88" spans="1:9" x14ac:dyDescent="0.3">
      <c r="A88" s="305" t="s">
        <v>300</v>
      </c>
      <c r="B88" s="306">
        <v>0</v>
      </c>
      <c r="C88" s="306">
        <v>0</v>
      </c>
      <c r="D88" s="277">
        <v>32</v>
      </c>
      <c r="E88" s="277">
        <v>34</v>
      </c>
      <c r="F88" s="277">
        <v>49</v>
      </c>
      <c r="G88" s="306">
        <v>0</v>
      </c>
      <c r="H88" s="307">
        <v>0</v>
      </c>
      <c r="I88" s="308">
        <v>0</v>
      </c>
    </row>
    <row r="89" spans="1:9" x14ac:dyDescent="0.3">
      <c r="B89" s="34"/>
    </row>
    <row r="90" spans="1:9" x14ac:dyDescent="0.3">
      <c r="A90" s="36" t="s">
        <v>226</v>
      </c>
      <c r="B90" s="28">
        <v>2017</v>
      </c>
      <c r="C90" s="29">
        <v>2018</v>
      </c>
      <c r="D90" s="12">
        <v>2019</v>
      </c>
      <c r="E90" s="12">
        <v>2020</v>
      </c>
      <c r="F90" s="12">
        <v>2021</v>
      </c>
      <c r="G90" s="12">
        <v>2022</v>
      </c>
      <c r="H90" s="12">
        <v>2023</v>
      </c>
      <c r="I90" s="12">
        <v>2024</v>
      </c>
    </row>
    <row r="91" spans="1:9" x14ac:dyDescent="0.3">
      <c r="A91" s="212" t="s">
        <v>227</v>
      </c>
      <c r="B91" s="284">
        <v>209.45500000000001</v>
      </c>
      <c r="C91" s="284">
        <v>211.673</v>
      </c>
      <c r="D91" s="284" t="s">
        <v>228</v>
      </c>
      <c r="E91" s="300">
        <v>138.077</v>
      </c>
      <c r="F91" s="300">
        <v>148.07400000000001</v>
      </c>
      <c r="G91" s="300">
        <v>137.94399999999999</v>
      </c>
      <c r="H91" s="273">
        <v>140829</v>
      </c>
      <c r="I91" s="309">
        <v>148617</v>
      </c>
    </row>
    <row r="92" spans="1:9" x14ac:dyDescent="0.3">
      <c r="A92" s="302" t="s">
        <v>229</v>
      </c>
      <c r="B92" s="261">
        <v>20.971</v>
      </c>
      <c r="C92" s="261">
        <v>18.920999999999999</v>
      </c>
      <c r="D92" s="261" t="s">
        <v>230</v>
      </c>
      <c r="E92" s="304">
        <v>19.038</v>
      </c>
      <c r="F92" s="304">
        <v>26.940999999999999</v>
      </c>
      <c r="G92" s="304">
        <v>16.795999999999999</v>
      </c>
      <c r="H92" s="288">
        <v>20452</v>
      </c>
      <c r="I92" s="310">
        <v>21482</v>
      </c>
    </row>
    <row r="93" spans="1:9" x14ac:dyDescent="0.3">
      <c r="A93" s="305" t="s">
        <v>231</v>
      </c>
      <c r="B93" s="263">
        <v>188.48400000000001</v>
      </c>
      <c r="C93" s="263">
        <v>192.75200000000001</v>
      </c>
      <c r="D93" s="263" t="s">
        <v>232</v>
      </c>
      <c r="E93" s="311">
        <v>119.039</v>
      </c>
      <c r="F93" s="311">
        <v>121.133</v>
      </c>
      <c r="G93" s="311">
        <v>121.148</v>
      </c>
      <c r="H93" s="277">
        <v>120378</v>
      </c>
      <c r="I93" s="312">
        <v>127135</v>
      </c>
    </row>
    <row r="94" spans="1:9" x14ac:dyDescent="0.3">
      <c r="B94" s="34"/>
    </row>
    <row r="95" spans="1:9" x14ac:dyDescent="0.3">
      <c r="A95" s="36" t="s">
        <v>233</v>
      </c>
      <c r="B95" s="28">
        <v>2017</v>
      </c>
      <c r="C95" s="29">
        <v>2018</v>
      </c>
      <c r="D95" s="12">
        <v>2019</v>
      </c>
      <c r="E95" s="12">
        <v>2020</v>
      </c>
      <c r="F95" s="12">
        <v>2021</v>
      </c>
      <c r="G95" s="12">
        <v>2022</v>
      </c>
      <c r="H95" s="12">
        <v>2023</v>
      </c>
      <c r="I95" s="90"/>
    </row>
    <row r="96" spans="1:9" x14ac:dyDescent="0.3">
      <c r="A96" s="212" t="s">
        <v>234</v>
      </c>
      <c r="B96" s="273" t="s">
        <v>33</v>
      </c>
      <c r="C96" s="273" t="s">
        <v>235</v>
      </c>
      <c r="D96" s="273" t="s">
        <v>236</v>
      </c>
      <c r="E96" s="273" t="s">
        <v>237</v>
      </c>
      <c r="F96" s="273" t="s">
        <v>238</v>
      </c>
      <c r="G96" s="273" t="s">
        <v>239</v>
      </c>
      <c r="H96" s="273">
        <v>69531002</v>
      </c>
      <c r="I96" s="309">
        <v>81110077.840000004</v>
      </c>
    </row>
    <row r="97" spans="1:9" x14ac:dyDescent="0.3">
      <c r="A97" s="302" t="s">
        <v>240</v>
      </c>
      <c r="B97" s="288" t="s">
        <v>33</v>
      </c>
      <c r="C97" s="288" t="s">
        <v>241</v>
      </c>
      <c r="D97" s="288" t="s">
        <v>242</v>
      </c>
      <c r="E97" s="288" t="s">
        <v>243</v>
      </c>
      <c r="F97" s="288" t="s">
        <v>244</v>
      </c>
      <c r="G97" s="288" t="s">
        <v>245</v>
      </c>
      <c r="H97" s="288">
        <v>53087320</v>
      </c>
      <c r="I97" s="310">
        <v>66219763.340000004</v>
      </c>
    </row>
    <row r="98" spans="1:9" x14ac:dyDescent="0.3">
      <c r="A98" s="302" t="s">
        <v>246</v>
      </c>
      <c r="B98" s="288" t="s">
        <v>33</v>
      </c>
      <c r="C98" s="288" t="s">
        <v>247</v>
      </c>
      <c r="D98" s="288" t="s">
        <v>248</v>
      </c>
      <c r="E98" s="288" t="s">
        <v>249</v>
      </c>
      <c r="F98" s="288" t="s">
        <v>250</v>
      </c>
      <c r="G98" s="288" t="s">
        <v>251</v>
      </c>
      <c r="H98" s="288">
        <v>5361632</v>
      </c>
      <c r="I98" s="310">
        <v>3881920.59</v>
      </c>
    </row>
    <row r="99" spans="1:9" s="125" customFormat="1" x14ac:dyDescent="0.3">
      <c r="A99" s="305" t="s">
        <v>252</v>
      </c>
      <c r="B99" s="313" t="s">
        <v>33</v>
      </c>
      <c r="C99" s="277">
        <v>0</v>
      </c>
      <c r="D99" s="277" t="s">
        <v>253</v>
      </c>
      <c r="E99" s="277" t="s">
        <v>254</v>
      </c>
      <c r="F99" s="277" t="s">
        <v>255</v>
      </c>
      <c r="G99" s="277" t="s">
        <v>256</v>
      </c>
      <c r="H99" s="277">
        <v>11082050</v>
      </c>
      <c r="I99" s="312">
        <v>11008393.91</v>
      </c>
    </row>
    <row r="100" spans="1:9" x14ac:dyDescent="0.3">
      <c r="A100" s="8"/>
      <c r="B100" s="2"/>
      <c r="C100" s="9"/>
      <c r="D100" s="9"/>
      <c r="E100" s="9"/>
      <c r="F100" s="9"/>
      <c r="G100" s="9"/>
    </row>
    <row r="101" spans="1:9" x14ac:dyDescent="0.3">
      <c r="A101" s="36" t="s">
        <v>257</v>
      </c>
      <c r="B101" s="28">
        <v>2017</v>
      </c>
      <c r="C101" s="29">
        <v>2018</v>
      </c>
      <c r="D101" s="12">
        <v>2019</v>
      </c>
      <c r="E101" s="12">
        <v>2020</v>
      </c>
      <c r="F101" s="12" t="s">
        <v>86</v>
      </c>
      <c r="G101" s="12" t="s">
        <v>87</v>
      </c>
      <c r="H101" s="12">
        <v>2023</v>
      </c>
      <c r="I101" s="12">
        <v>2024</v>
      </c>
    </row>
    <row r="102" spans="1:9" ht="15" x14ac:dyDescent="0.3">
      <c r="A102" s="212" t="s">
        <v>258</v>
      </c>
      <c r="B102" s="284" t="s">
        <v>259</v>
      </c>
      <c r="C102" s="284" t="s">
        <v>260</v>
      </c>
      <c r="D102" s="284" t="s">
        <v>261</v>
      </c>
      <c r="E102" s="300">
        <v>905.995</v>
      </c>
      <c r="F102" s="273" t="s">
        <v>262</v>
      </c>
      <c r="G102" s="273">
        <v>23248481</v>
      </c>
      <c r="H102" s="273">
        <v>22520895</v>
      </c>
      <c r="I102" s="309">
        <v>16865976</v>
      </c>
    </row>
    <row r="103" spans="1:9" ht="15" x14ac:dyDescent="0.3">
      <c r="A103" s="314" t="s">
        <v>90</v>
      </c>
      <c r="B103" s="261">
        <v>95.573999999999998</v>
      </c>
      <c r="C103" s="261">
        <v>99.816999999999993</v>
      </c>
      <c r="D103" s="261" t="s">
        <v>263</v>
      </c>
      <c r="E103" s="288" t="s">
        <v>264</v>
      </c>
      <c r="F103" s="304">
        <v>122.666</v>
      </c>
      <c r="G103" s="288">
        <v>118461</v>
      </c>
      <c r="H103" s="288">
        <v>118984</v>
      </c>
      <c r="I103" s="310">
        <v>126453</v>
      </c>
    </row>
    <row r="104" spans="1:9" ht="15" x14ac:dyDescent="0.3">
      <c r="A104" s="314" t="s">
        <v>91</v>
      </c>
      <c r="B104" s="261">
        <v>108.697</v>
      </c>
      <c r="C104" s="261">
        <v>103.366</v>
      </c>
      <c r="D104" s="261" t="s">
        <v>265</v>
      </c>
      <c r="E104" s="304">
        <v>19.995000000000001</v>
      </c>
      <c r="F104" s="304">
        <v>26.257999999999999</v>
      </c>
      <c r="G104" s="288">
        <v>32653</v>
      </c>
      <c r="H104" s="288">
        <v>25975</v>
      </c>
      <c r="I104" s="310">
        <v>19012</v>
      </c>
    </row>
    <row r="105" spans="1:9" ht="15" x14ac:dyDescent="0.3">
      <c r="A105" s="315" t="s">
        <v>92</v>
      </c>
      <c r="B105" s="263" t="s">
        <v>33</v>
      </c>
      <c r="C105" s="263" t="s">
        <v>266</v>
      </c>
      <c r="D105" s="263" t="s">
        <v>267</v>
      </c>
      <c r="E105" s="277" t="s">
        <v>268</v>
      </c>
      <c r="F105" s="277" t="s">
        <v>269</v>
      </c>
      <c r="G105" s="277">
        <v>23097367</v>
      </c>
      <c r="H105" s="277">
        <v>22375935</v>
      </c>
      <c r="I105" s="312" t="s">
        <v>301</v>
      </c>
    </row>
    <row r="106" spans="1:9" ht="94.5" customHeight="1" x14ac:dyDescent="0.3">
      <c r="A106" s="497" t="s">
        <v>302</v>
      </c>
      <c r="B106" s="511"/>
      <c r="C106" s="511"/>
      <c r="D106" s="511"/>
      <c r="E106" s="511"/>
      <c r="F106" s="511"/>
      <c r="G106" s="511"/>
      <c r="H106" s="511"/>
      <c r="I106" s="511"/>
    </row>
    <row r="108" spans="1:9" x14ac:dyDescent="0.3">
      <c r="A108" s="36" t="s">
        <v>270</v>
      </c>
      <c r="B108" s="12">
        <v>2017</v>
      </c>
      <c r="C108" s="29">
        <v>2018</v>
      </c>
      <c r="D108" s="12">
        <v>2019</v>
      </c>
      <c r="E108" s="12">
        <v>2020</v>
      </c>
      <c r="F108" s="12">
        <v>2021</v>
      </c>
      <c r="G108" s="12">
        <v>2022</v>
      </c>
      <c r="H108" s="12">
        <v>2023</v>
      </c>
      <c r="I108" s="90">
        <v>2024</v>
      </c>
    </row>
    <row r="109" spans="1:9" x14ac:dyDescent="0.3">
      <c r="A109" s="212" t="s">
        <v>95</v>
      </c>
      <c r="B109" s="316" t="s">
        <v>271</v>
      </c>
      <c r="C109" s="316" t="s">
        <v>272</v>
      </c>
      <c r="D109" s="317" t="s">
        <v>160</v>
      </c>
      <c r="E109" s="317">
        <v>23.8</v>
      </c>
      <c r="F109" s="317">
        <v>28.3</v>
      </c>
      <c r="G109" s="317">
        <v>32.4</v>
      </c>
      <c r="H109" s="317">
        <v>28.7</v>
      </c>
      <c r="I109" s="318">
        <v>31.3</v>
      </c>
    </row>
    <row r="110" spans="1:9" x14ac:dyDescent="0.3">
      <c r="A110" s="217" t="s">
        <v>96</v>
      </c>
      <c r="B110" s="319" t="s">
        <v>276</v>
      </c>
      <c r="C110" s="319" t="s">
        <v>277</v>
      </c>
      <c r="D110" s="320" t="s">
        <v>278</v>
      </c>
      <c r="E110" s="320">
        <v>0.04</v>
      </c>
      <c r="F110" s="320">
        <v>0.04</v>
      </c>
      <c r="G110" s="320">
        <v>0.7</v>
      </c>
      <c r="H110" s="321">
        <v>0.9</v>
      </c>
      <c r="I110" s="322">
        <v>1.3</v>
      </c>
    </row>
    <row r="111" spans="1:9" x14ac:dyDescent="0.3">
      <c r="A111" s="221" t="s">
        <v>281</v>
      </c>
      <c r="B111" s="313" t="s">
        <v>98</v>
      </c>
      <c r="C111" s="313" t="s">
        <v>99</v>
      </c>
      <c r="D111" s="313" t="s">
        <v>100</v>
      </c>
      <c r="E111" s="313" t="s">
        <v>101</v>
      </c>
      <c r="F111" s="313">
        <v>787</v>
      </c>
      <c r="G111" s="313">
        <v>708</v>
      </c>
      <c r="H111" s="313">
        <v>717</v>
      </c>
      <c r="I111" s="323">
        <v>833</v>
      </c>
    </row>
    <row r="112" spans="1:9" ht="24" customHeight="1" x14ac:dyDescent="0.3">
      <c r="A112" s="507" t="s">
        <v>282</v>
      </c>
      <c r="B112" s="508"/>
      <c r="C112" s="508"/>
      <c r="D112" s="508"/>
      <c r="E112" s="508"/>
      <c r="F112" s="508"/>
      <c r="G112" s="508"/>
      <c r="H112" s="508"/>
      <c r="I112" s="508"/>
    </row>
    <row r="114" spans="1:9" x14ac:dyDescent="0.3">
      <c r="A114" s="36" t="s">
        <v>180</v>
      </c>
      <c r="B114" s="28">
        <v>2017</v>
      </c>
      <c r="C114" s="29">
        <v>2018</v>
      </c>
      <c r="D114" s="12">
        <v>2019</v>
      </c>
      <c r="E114" s="12">
        <v>2020</v>
      </c>
      <c r="F114" s="12">
        <v>2021</v>
      </c>
      <c r="G114" s="12">
        <v>2022</v>
      </c>
      <c r="H114" s="29">
        <v>2023</v>
      </c>
      <c r="I114" s="90">
        <v>2024</v>
      </c>
    </row>
    <row r="115" spans="1:9" x14ac:dyDescent="0.3">
      <c r="A115" s="280" t="s">
        <v>103</v>
      </c>
      <c r="B115" s="324" t="s">
        <v>33</v>
      </c>
      <c r="C115" s="325">
        <v>0.56999999999999995</v>
      </c>
      <c r="D115" s="325">
        <v>0.65</v>
      </c>
      <c r="E115" s="325">
        <v>0.71</v>
      </c>
      <c r="F115" s="325">
        <v>0.68</v>
      </c>
      <c r="G115" s="325">
        <v>0.79</v>
      </c>
      <c r="H115" s="326">
        <v>0.89</v>
      </c>
      <c r="I115" s="327">
        <v>0.89</v>
      </c>
    </row>
    <row r="116" spans="1:9" x14ac:dyDescent="0.3">
      <c r="A116" s="509" t="s">
        <v>283</v>
      </c>
      <c r="B116" s="510"/>
      <c r="C116" s="510"/>
      <c r="D116" s="510"/>
      <c r="E116" s="510"/>
      <c r="F116" s="510"/>
      <c r="G116" s="510"/>
      <c r="H116" s="510"/>
      <c r="I116" s="510"/>
    </row>
    <row r="117" spans="1:9" x14ac:dyDescent="0.3">
      <c r="A117" s="3"/>
    </row>
  </sheetData>
  <mergeCells count="7">
    <mergeCell ref="A112:I112"/>
    <mergeCell ref="A116:I116"/>
    <mergeCell ref="A47:I47"/>
    <mergeCell ref="A59:I59"/>
    <mergeCell ref="A71:I71"/>
    <mergeCell ref="A82:I82"/>
    <mergeCell ref="A106:I106"/>
  </mergeCells>
  <pageMargins left="0.70866141732283472" right="0.70866141732283472" top="0.74803149606299213" bottom="0.74803149606299213" header="0.31496062992125984" footer="0.31496062992125984"/>
  <pageSetup paperSize="9" scale="48" fitToHeight="0" orientation="portrait" r:id="rId1"/>
  <headerFooter>
    <oddFooter xml:space="preserve">&amp;C&amp;"arial,Normale"&amp;8&amp;K000000
</oddFooter>
    <evenFooter xml:space="preserve">&amp;C&amp;"arial,Regular"&amp;8&amp;K990000Internal&amp;8&amp;K000000
</evenFooter>
    <firstFooter xml:space="preserve">&amp;C&amp;"arial,Regular"&amp;8&amp;K990000Internal&amp;8&amp;K000000
</firstFooter>
  </headerFooter>
  <rowBreaks count="1" manualBreakCount="1">
    <brk id="8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43CAD-107F-4B29-82DE-8193B2BD68CF}">
  <dimension ref="A1:AV117"/>
  <sheetViews>
    <sheetView showGridLines="0" tabSelected="1" topLeftCell="A106" zoomScale="130" zoomScaleNormal="130" workbookViewId="0">
      <selection activeCell="A114" sqref="A114"/>
    </sheetView>
    <sheetView showGridLines="0" tabSelected="1" zoomScale="130" zoomScaleNormal="130" workbookViewId="1">
      <selection activeCell="A11" sqref="A11"/>
    </sheetView>
  </sheetViews>
  <sheetFormatPr defaultColWidth="9.1796875" defaultRowHeight="15.5" x14ac:dyDescent="0.4"/>
  <cols>
    <col min="1" max="1" width="85.81640625" style="368" customWidth="1"/>
    <col min="2" max="3" width="14.54296875" style="333" hidden="1" customWidth="1"/>
    <col min="4" max="4" width="16.81640625" style="333" hidden="1" customWidth="1"/>
    <col min="5" max="7" width="16.1796875" style="333" bestFit="1" customWidth="1"/>
    <col min="8" max="8" width="19.81640625" style="330" customWidth="1"/>
    <col min="9" max="9" width="17.7265625" style="330" customWidth="1"/>
    <col min="10" max="16384" width="9.1796875" style="330"/>
  </cols>
  <sheetData>
    <row r="1" spans="1:48" x14ac:dyDescent="0.4">
      <c r="A1" s="328"/>
      <c r="B1" s="329"/>
      <c r="C1" s="329"/>
      <c r="D1" s="329"/>
      <c r="E1" s="329"/>
      <c r="F1" s="329"/>
      <c r="G1" s="329"/>
    </row>
    <row r="2" spans="1:48" ht="27" x14ac:dyDescent="0.65">
      <c r="A2" s="331" t="s">
        <v>328</v>
      </c>
      <c r="B2" s="329"/>
      <c r="C2" s="329"/>
      <c r="D2" s="329"/>
      <c r="E2" s="329"/>
      <c r="F2" s="329"/>
      <c r="G2" s="329"/>
    </row>
    <row r="3" spans="1:48" ht="17" x14ac:dyDescent="0.4">
      <c r="A3" s="332"/>
      <c r="C3" s="334"/>
      <c r="D3" s="334"/>
      <c r="E3" s="334"/>
      <c r="F3" s="334"/>
      <c r="G3" s="334"/>
    </row>
    <row r="4" spans="1:48" ht="17" x14ac:dyDescent="0.4">
      <c r="A4" s="335" t="s">
        <v>106</v>
      </c>
      <c r="B4" s="336"/>
      <c r="C4" s="337"/>
      <c r="D4" s="337"/>
      <c r="E4" s="337"/>
      <c r="F4" s="337"/>
      <c r="G4" s="337"/>
      <c r="H4" s="337"/>
      <c r="I4" s="337"/>
    </row>
    <row r="5" spans="1:48" x14ac:dyDescent="0.4">
      <c r="A5" s="338"/>
      <c r="B5" s="329"/>
      <c r="C5" s="339"/>
      <c r="D5" s="339"/>
      <c r="E5" s="339"/>
      <c r="F5" s="339"/>
      <c r="G5" s="339"/>
    </row>
    <row r="6" spans="1:48" x14ac:dyDescent="0.4">
      <c r="A6" s="340" t="s">
        <v>107</v>
      </c>
      <c r="B6" s="341">
        <v>2017</v>
      </c>
      <c r="C6" s="342">
        <v>2018</v>
      </c>
      <c r="D6" s="494">
        <v>2019</v>
      </c>
      <c r="E6" s="492">
        <v>2020</v>
      </c>
      <c r="F6" s="492">
        <v>2021</v>
      </c>
      <c r="G6" s="492">
        <v>2022</v>
      </c>
      <c r="H6" s="492">
        <v>2023</v>
      </c>
      <c r="I6" s="493">
        <v>2024</v>
      </c>
    </row>
    <row r="7" spans="1:48" x14ac:dyDescent="0.4">
      <c r="A7" s="370" t="s">
        <v>108</v>
      </c>
      <c r="B7" s="371" t="s">
        <v>109</v>
      </c>
      <c r="C7" s="371" t="s">
        <v>110</v>
      </c>
      <c r="D7" s="371">
        <v>5.8490000000000002</v>
      </c>
      <c r="E7" s="372">
        <v>5.8789999999999996</v>
      </c>
      <c r="F7" s="372">
        <v>6.9109999999999996</v>
      </c>
      <c r="G7" s="372">
        <v>7.4809999999999999</v>
      </c>
      <c r="H7" s="372">
        <v>7.6509999999999998</v>
      </c>
      <c r="I7" s="373">
        <v>8.1280000000000001</v>
      </c>
    </row>
    <row r="8" spans="1:48" x14ac:dyDescent="0.4">
      <c r="A8" s="374" t="s">
        <v>111</v>
      </c>
      <c r="B8" s="375">
        <v>40</v>
      </c>
      <c r="C8" s="375">
        <v>64</v>
      </c>
      <c r="D8" s="375">
        <v>84</v>
      </c>
      <c r="E8" s="375">
        <v>1</v>
      </c>
      <c r="F8" s="375">
        <v>70</v>
      </c>
      <c r="G8" s="375">
        <v>7</v>
      </c>
      <c r="H8" s="375">
        <v>3</v>
      </c>
      <c r="I8" s="376">
        <v>26</v>
      </c>
    </row>
    <row r="9" spans="1:48" x14ac:dyDescent="0.4">
      <c r="A9" s="374" t="s">
        <v>112</v>
      </c>
      <c r="B9" s="375">
        <v>53</v>
      </c>
      <c r="C9" s="375">
        <v>69</v>
      </c>
      <c r="D9" s="375" t="s">
        <v>5</v>
      </c>
      <c r="E9" s="375" t="s">
        <v>6</v>
      </c>
      <c r="F9" s="375">
        <v>22</v>
      </c>
      <c r="G9" s="375" t="s">
        <v>7</v>
      </c>
      <c r="H9" s="375" t="s">
        <v>8</v>
      </c>
      <c r="I9" s="376">
        <v>27</v>
      </c>
    </row>
    <row r="10" spans="1:48" x14ac:dyDescent="0.4">
      <c r="A10" s="377" t="s">
        <v>297</v>
      </c>
      <c r="B10" s="378">
        <v>4.8040000000000003</v>
      </c>
      <c r="C10" s="378">
        <v>5.266</v>
      </c>
      <c r="D10" s="378">
        <v>5.7960000000000003</v>
      </c>
      <c r="E10" s="379">
        <v>2</v>
      </c>
      <c r="F10" s="379">
        <v>2</v>
      </c>
      <c r="G10" s="379">
        <v>2</v>
      </c>
      <c r="H10" s="379">
        <v>3</v>
      </c>
      <c r="I10" s="380">
        <v>3</v>
      </c>
    </row>
    <row r="11" spans="1:48" x14ac:dyDescent="0.4">
      <c r="A11" s="330"/>
      <c r="B11" s="330"/>
      <c r="C11" s="330"/>
      <c r="D11" s="330"/>
      <c r="E11" s="330"/>
      <c r="F11" s="330"/>
      <c r="G11" s="330"/>
    </row>
    <row r="12" spans="1:48" ht="17" x14ac:dyDescent="0.4">
      <c r="A12" s="335" t="s">
        <v>113</v>
      </c>
      <c r="B12" s="336"/>
      <c r="C12" s="337"/>
      <c r="D12" s="337"/>
      <c r="E12" s="337"/>
      <c r="F12" s="337"/>
      <c r="G12" s="337"/>
      <c r="H12" s="337"/>
      <c r="I12" s="337"/>
    </row>
    <row r="13" spans="1:48" x14ac:dyDescent="0.4">
      <c r="A13" s="343"/>
      <c r="B13" s="344"/>
      <c r="C13" s="343"/>
      <c r="D13" s="343"/>
      <c r="E13" s="343"/>
      <c r="F13" s="343"/>
      <c r="G13" s="345"/>
    </row>
    <row r="14" spans="1:48" x14ac:dyDescent="0.4">
      <c r="A14" s="340" t="s">
        <v>114</v>
      </c>
      <c r="B14" s="341">
        <v>2017</v>
      </c>
      <c r="C14" s="342">
        <v>2018</v>
      </c>
      <c r="D14" s="494">
        <v>2019</v>
      </c>
      <c r="E14" s="492">
        <v>2020</v>
      </c>
      <c r="F14" s="492">
        <v>2021</v>
      </c>
      <c r="G14" s="492">
        <v>2022</v>
      </c>
      <c r="H14" s="492">
        <v>2023</v>
      </c>
      <c r="I14" s="493">
        <v>2024</v>
      </c>
    </row>
    <row r="15" spans="1:48" s="346" customFormat="1" x14ac:dyDescent="0.4">
      <c r="A15" s="381" t="s">
        <v>115</v>
      </c>
      <c r="B15" s="382">
        <v>8.3140000000000001</v>
      </c>
      <c r="C15" s="382">
        <v>8.6620000000000008</v>
      </c>
      <c r="D15" s="383">
        <v>9.3339999999999996</v>
      </c>
      <c r="E15" s="384">
        <v>9.8439999999999994</v>
      </c>
      <c r="F15" s="384">
        <v>10.680999999999999</v>
      </c>
      <c r="G15" s="384">
        <v>10.904999999999999</v>
      </c>
      <c r="H15" s="384">
        <v>11.112</v>
      </c>
      <c r="I15" s="385">
        <v>11.897</v>
      </c>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row>
    <row r="16" spans="1:48" x14ac:dyDescent="0.4">
      <c r="A16" s="386" t="s">
        <v>116</v>
      </c>
      <c r="B16" s="387">
        <v>11.231</v>
      </c>
      <c r="C16" s="387">
        <v>10.612</v>
      </c>
      <c r="D16" s="387">
        <v>10.489000000000001</v>
      </c>
      <c r="E16" s="388">
        <v>10.305999999999999</v>
      </c>
      <c r="F16" s="388">
        <v>10.093</v>
      </c>
      <c r="G16" s="388">
        <v>9.8870000000000005</v>
      </c>
      <c r="H16" s="388">
        <v>10.103</v>
      </c>
      <c r="I16" s="389">
        <v>10.691000000000001</v>
      </c>
    </row>
    <row r="17" spans="1:9" x14ac:dyDescent="0.4">
      <c r="A17" s="390" t="s">
        <v>117</v>
      </c>
      <c r="B17" s="391">
        <v>19.545000000000002</v>
      </c>
      <c r="C17" s="391">
        <v>19.274000000000001</v>
      </c>
      <c r="D17" s="392">
        <v>19.823</v>
      </c>
      <c r="E17" s="392">
        <v>20.149999999999999</v>
      </c>
      <c r="F17" s="392">
        <v>20.774000000000001</v>
      </c>
      <c r="G17" s="392">
        <v>20.792000000000002</v>
      </c>
      <c r="H17" s="392">
        <v>21.215</v>
      </c>
      <c r="I17" s="393">
        <v>22.588000000000001</v>
      </c>
    </row>
    <row r="18" spans="1:9" x14ac:dyDescent="0.4">
      <c r="A18" s="347"/>
      <c r="B18" s="348"/>
      <c r="C18" s="348"/>
      <c r="D18" s="348"/>
      <c r="E18" s="348"/>
      <c r="F18" s="348"/>
      <c r="G18" s="348"/>
    </row>
    <row r="19" spans="1:9" x14ac:dyDescent="0.4">
      <c r="A19" s="340" t="s">
        <v>118</v>
      </c>
      <c r="B19" s="341">
        <v>2017</v>
      </c>
      <c r="C19" s="342">
        <v>2018</v>
      </c>
      <c r="D19" s="494">
        <v>2019</v>
      </c>
      <c r="E19" s="492">
        <v>2020</v>
      </c>
      <c r="F19" s="492">
        <v>2021</v>
      </c>
      <c r="G19" s="492">
        <v>2022</v>
      </c>
      <c r="H19" s="492">
        <v>2023</v>
      </c>
      <c r="I19" s="493"/>
    </row>
    <row r="20" spans="1:9" x14ac:dyDescent="0.4">
      <c r="A20" s="394" t="s">
        <v>119</v>
      </c>
      <c r="B20" s="395">
        <v>356</v>
      </c>
      <c r="C20" s="395">
        <v>377</v>
      </c>
      <c r="D20" s="395">
        <v>390</v>
      </c>
      <c r="E20" s="396">
        <v>396</v>
      </c>
      <c r="F20" s="396">
        <v>436</v>
      </c>
      <c r="G20" s="396">
        <v>452</v>
      </c>
      <c r="H20" s="396">
        <v>457</v>
      </c>
      <c r="I20" s="397">
        <v>498</v>
      </c>
    </row>
    <row r="21" spans="1:9" x14ac:dyDescent="0.4">
      <c r="A21" s="398" t="s">
        <v>120</v>
      </c>
      <c r="B21" s="399">
        <v>1.105</v>
      </c>
      <c r="C21" s="399">
        <v>1.165</v>
      </c>
      <c r="D21" s="399" t="s">
        <v>121</v>
      </c>
      <c r="E21" s="400">
        <v>1.129</v>
      </c>
      <c r="F21" s="400">
        <v>1.139</v>
      </c>
      <c r="G21" s="400">
        <v>1.2270000000000001</v>
      </c>
      <c r="H21" s="401">
        <v>1.288</v>
      </c>
      <c r="I21" s="402">
        <v>1.39</v>
      </c>
    </row>
    <row r="22" spans="1:9" x14ac:dyDescent="0.4">
      <c r="A22" s="398" t="s">
        <v>122</v>
      </c>
      <c r="B22" s="399">
        <v>6.6369999999999996</v>
      </c>
      <c r="C22" s="399">
        <v>6.9489999999999998</v>
      </c>
      <c r="D22" s="399" t="s">
        <v>123</v>
      </c>
      <c r="E22" s="401">
        <v>8.2840000000000007</v>
      </c>
      <c r="F22" s="401">
        <v>9.1630000000000003</v>
      </c>
      <c r="G22" s="401">
        <v>9.2970000000000006</v>
      </c>
      <c r="H22" s="401">
        <v>9.5559999999999992</v>
      </c>
      <c r="I22" s="402">
        <v>10.316000000000001</v>
      </c>
    </row>
    <row r="23" spans="1:9" x14ac:dyDescent="0.4">
      <c r="A23" s="398" t="s">
        <v>124</v>
      </c>
      <c r="B23" s="399">
        <v>11.446999999999999</v>
      </c>
      <c r="C23" s="399">
        <v>10.782999999999999</v>
      </c>
      <c r="D23" s="399" t="s">
        <v>125</v>
      </c>
      <c r="E23" s="401">
        <v>10.340999999999999</v>
      </c>
      <c r="F23" s="401">
        <v>10.036</v>
      </c>
      <c r="G23" s="401">
        <v>9.8160000000000007</v>
      </c>
      <c r="H23" s="401">
        <v>9.9139999999999997</v>
      </c>
      <c r="I23" s="402">
        <v>10.384</v>
      </c>
    </row>
    <row r="24" spans="1:9" x14ac:dyDescent="0.4">
      <c r="A24" s="390" t="s">
        <v>117</v>
      </c>
      <c r="B24" s="391">
        <v>19.545000000000002</v>
      </c>
      <c r="C24" s="391">
        <v>19.274000000000001</v>
      </c>
      <c r="D24" s="391" t="s">
        <v>126</v>
      </c>
      <c r="E24" s="392">
        <v>20.149999999999999</v>
      </c>
      <c r="F24" s="392">
        <v>20.774000000000001</v>
      </c>
      <c r="G24" s="392">
        <v>20.792000000000002</v>
      </c>
      <c r="H24" s="392">
        <v>21.215</v>
      </c>
      <c r="I24" s="393">
        <v>22.588000000000001</v>
      </c>
    </row>
    <row r="25" spans="1:9" x14ac:dyDescent="0.4">
      <c r="A25" s="349"/>
      <c r="B25" s="350"/>
      <c r="C25" s="351"/>
      <c r="D25" s="351"/>
      <c r="E25" s="351"/>
      <c r="F25" s="351"/>
      <c r="G25" s="351"/>
    </row>
    <row r="26" spans="1:9" x14ac:dyDescent="0.4">
      <c r="A26" s="340" t="s">
        <v>127</v>
      </c>
      <c r="B26" s="341">
        <v>2017</v>
      </c>
      <c r="C26" s="342">
        <v>2018</v>
      </c>
      <c r="D26" s="494">
        <v>2019</v>
      </c>
      <c r="E26" s="492">
        <v>2020</v>
      </c>
      <c r="F26" s="492">
        <v>2021</v>
      </c>
      <c r="G26" s="492">
        <v>2022</v>
      </c>
      <c r="H26" s="492">
        <v>2023</v>
      </c>
      <c r="I26" s="493">
        <v>2024</v>
      </c>
    </row>
    <row r="27" spans="1:9" x14ac:dyDescent="0.4">
      <c r="A27" s="394" t="s">
        <v>128</v>
      </c>
      <c r="B27" s="403">
        <v>0.33</v>
      </c>
      <c r="C27" s="404">
        <v>0.33</v>
      </c>
      <c r="D27" s="404">
        <v>0.5</v>
      </c>
      <c r="E27" s="404">
        <v>0.5</v>
      </c>
      <c r="F27" s="404">
        <v>0.5</v>
      </c>
      <c r="G27" s="404">
        <v>0.4</v>
      </c>
      <c r="H27" s="404">
        <v>0.4</v>
      </c>
      <c r="I27" s="405">
        <v>0.4</v>
      </c>
    </row>
    <row r="28" spans="1:9" x14ac:dyDescent="0.4">
      <c r="A28" s="398" t="s">
        <v>129</v>
      </c>
      <c r="B28" s="406">
        <v>0.06</v>
      </c>
      <c r="C28" s="406">
        <v>7.0000000000000007E-2</v>
      </c>
      <c r="D28" s="406">
        <v>7.0000000000000007E-2</v>
      </c>
      <c r="E28" s="406">
        <v>7.0000000000000007E-2</v>
      </c>
      <c r="F28" s="406">
        <v>7.0000000000000007E-2</v>
      </c>
      <c r="G28" s="406">
        <v>0.08</v>
      </c>
      <c r="H28" s="406">
        <v>0.09</v>
      </c>
      <c r="I28" s="407">
        <v>0.106</v>
      </c>
    </row>
    <row r="29" spans="1:9" x14ac:dyDescent="0.4">
      <c r="A29" s="408" t="s">
        <v>130</v>
      </c>
      <c r="B29" s="409">
        <v>0.11</v>
      </c>
      <c r="C29" s="410">
        <v>0.12</v>
      </c>
      <c r="D29" s="410">
        <v>0.13</v>
      </c>
      <c r="E29" s="410">
        <v>0.14000000000000001</v>
      </c>
      <c r="F29" s="410">
        <v>0.14000000000000001</v>
      </c>
      <c r="G29" s="410">
        <v>0.15</v>
      </c>
      <c r="H29" s="410">
        <v>0.15</v>
      </c>
      <c r="I29" s="411">
        <v>0.151</v>
      </c>
    </row>
    <row r="30" spans="1:9" x14ac:dyDescent="0.4">
      <c r="A30" s="352"/>
      <c r="B30" s="353"/>
      <c r="C30" s="354"/>
      <c r="D30" s="354"/>
      <c r="E30" s="354"/>
      <c r="F30" s="354"/>
      <c r="G30" s="354"/>
    </row>
    <row r="31" spans="1:9" x14ac:dyDescent="0.4">
      <c r="A31" s="340" t="s">
        <v>131</v>
      </c>
      <c r="B31" s="341">
        <v>2017</v>
      </c>
      <c r="C31" s="342">
        <v>2018</v>
      </c>
      <c r="D31" s="494">
        <v>2019</v>
      </c>
      <c r="E31" s="492">
        <v>2020</v>
      </c>
      <c r="F31" s="492">
        <v>2021</v>
      </c>
      <c r="G31" s="492">
        <v>2022</v>
      </c>
      <c r="H31" s="492">
        <v>2023</v>
      </c>
      <c r="I31" s="493">
        <v>2024</v>
      </c>
    </row>
    <row r="32" spans="1:9" x14ac:dyDescent="0.4">
      <c r="A32" s="394" t="s">
        <v>132</v>
      </c>
      <c r="B32" s="403">
        <v>0.13</v>
      </c>
      <c r="C32" s="404">
        <v>0.14000000000000001</v>
      </c>
      <c r="D32" s="404">
        <v>0.14000000000000001</v>
      </c>
      <c r="E32" s="404">
        <v>0.14000000000000001</v>
      </c>
      <c r="F32" s="404">
        <v>0.13</v>
      </c>
      <c r="G32" s="404">
        <v>0.13</v>
      </c>
      <c r="H32" s="404">
        <v>0.14000000000000001</v>
      </c>
      <c r="I32" s="405">
        <v>0.15</v>
      </c>
    </row>
    <row r="33" spans="1:9" x14ac:dyDescent="0.4">
      <c r="A33" s="398" t="s">
        <v>133</v>
      </c>
      <c r="B33" s="406">
        <v>0.66</v>
      </c>
      <c r="C33" s="412">
        <v>0.59</v>
      </c>
      <c r="D33" s="412">
        <v>0.56999999999999995</v>
      </c>
      <c r="E33" s="412">
        <v>0.56000000000000005</v>
      </c>
      <c r="F33" s="412">
        <v>0.55000000000000004</v>
      </c>
      <c r="G33" s="412">
        <v>0.54</v>
      </c>
      <c r="H33" s="412">
        <v>0.52</v>
      </c>
      <c r="I33" s="413">
        <v>0.49</v>
      </c>
    </row>
    <row r="34" spans="1:9" x14ac:dyDescent="0.4">
      <c r="A34" s="408" t="s">
        <v>320</v>
      </c>
      <c r="B34" s="409">
        <v>0.21</v>
      </c>
      <c r="C34" s="410">
        <v>0.27</v>
      </c>
      <c r="D34" s="410">
        <v>0.28999999999999998</v>
      </c>
      <c r="E34" s="410">
        <v>0.3</v>
      </c>
      <c r="F34" s="410">
        <v>0.32</v>
      </c>
      <c r="G34" s="410">
        <v>0.33</v>
      </c>
      <c r="H34" s="410">
        <v>0.34</v>
      </c>
      <c r="I34" s="411">
        <v>0.35</v>
      </c>
    </row>
    <row r="35" spans="1:9" x14ac:dyDescent="0.4">
      <c r="A35" s="349"/>
      <c r="B35" s="350"/>
      <c r="C35" s="351"/>
      <c r="D35" s="351"/>
      <c r="E35" s="351"/>
      <c r="F35" s="351"/>
      <c r="G35" s="351"/>
    </row>
    <row r="36" spans="1:9" x14ac:dyDescent="0.4">
      <c r="A36" s="340" t="s">
        <v>135</v>
      </c>
      <c r="B36" s="341">
        <v>2017</v>
      </c>
      <c r="C36" s="342">
        <v>2018</v>
      </c>
      <c r="D36" s="494">
        <v>2019</v>
      </c>
      <c r="E36" s="492">
        <v>2020</v>
      </c>
      <c r="F36" s="492">
        <v>2021</v>
      </c>
      <c r="G36" s="492">
        <v>2022</v>
      </c>
      <c r="H36" s="492">
        <v>2023</v>
      </c>
      <c r="I36" s="493">
        <v>2024</v>
      </c>
    </row>
    <row r="37" spans="1:9" x14ac:dyDescent="0.4">
      <c r="A37" s="414" t="s">
        <v>136</v>
      </c>
      <c r="B37" s="415">
        <v>18.056999999999999</v>
      </c>
      <c r="C37" s="415" t="s">
        <v>137</v>
      </c>
      <c r="D37" s="415" t="s">
        <v>138</v>
      </c>
      <c r="E37" s="372">
        <v>18.899000000000001</v>
      </c>
      <c r="F37" s="372">
        <v>19.658999999999999</v>
      </c>
      <c r="G37" s="372">
        <v>19.745000000000001</v>
      </c>
      <c r="H37" s="372">
        <v>20.015000000000001</v>
      </c>
      <c r="I37" s="416">
        <v>20.984999999999999</v>
      </c>
    </row>
    <row r="38" spans="1:9" x14ac:dyDescent="0.4">
      <c r="A38" s="398" t="s">
        <v>139</v>
      </c>
      <c r="B38" s="417">
        <v>1.488</v>
      </c>
      <c r="C38" s="417">
        <v>1.464</v>
      </c>
      <c r="D38" s="417" t="s">
        <v>140</v>
      </c>
      <c r="E38" s="388">
        <v>1.2509999999999999</v>
      </c>
      <c r="F38" s="388">
        <v>1.115</v>
      </c>
      <c r="G38" s="388">
        <v>1.038</v>
      </c>
      <c r="H38" s="388">
        <v>1.1970000000000001</v>
      </c>
      <c r="I38" s="389">
        <v>1.601</v>
      </c>
    </row>
    <row r="39" spans="1:9" x14ac:dyDescent="0.4">
      <c r="A39" s="398" t="s">
        <v>141</v>
      </c>
      <c r="B39" s="417">
        <v>19.361999999999998</v>
      </c>
      <c r="C39" s="417">
        <v>19.029</v>
      </c>
      <c r="D39" s="417" t="s">
        <v>142</v>
      </c>
      <c r="E39" s="388">
        <v>19.914000000000001</v>
      </c>
      <c r="F39" s="388">
        <v>20.46</v>
      </c>
      <c r="G39" s="388">
        <v>20.484999999999999</v>
      </c>
      <c r="H39" s="388">
        <v>20.911999999999999</v>
      </c>
      <c r="I39" s="389">
        <v>22.27</v>
      </c>
    </row>
    <row r="40" spans="1:9" x14ac:dyDescent="0.4">
      <c r="A40" s="398" t="s">
        <v>143</v>
      </c>
      <c r="B40" s="417">
        <v>183</v>
      </c>
      <c r="C40" s="417">
        <v>245</v>
      </c>
      <c r="D40" s="417">
        <v>241</v>
      </c>
      <c r="E40" s="388">
        <v>236</v>
      </c>
      <c r="F40" s="388">
        <v>314</v>
      </c>
      <c r="G40" s="388">
        <v>298</v>
      </c>
      <c r="H40" s="388">
        <v>300</v>
      </c>
      <c r="I40" s="389">
        <v>316</v>
      </c>
    </row>
    <row r="41" spans="1:9" x14ac:dyDescent="0.4">
      <c r="A41" s="398" t="s">
        <v>144</v>
      </c>
      <c r="B41" s="418" t="s">
        <v>33</v>
      </c>
      <c r="C41" s="418" t="s">
        <v>33</v>
      </c>
      <c r="D41" s="418" t="s">
        <v>33</v>
      </c>
      <c r="E41" s="419" t="s">
        <v>33</v>
      </c>
      <c r="F41" s="419" t="s">
        <v>33</v>
      </c>
      <c r="G41" s="388">
        <v>9</v>
      </c>
      <c r="H41" s="388">
        <v>3</v>
      </c>
      <c r="I41" s="389">
        <v>2</v>
      </c>
    </row>
    <row r="42" spans="1:9" x14ac:dyDescent="0.4">
      <c r="A42" s="398" t="s">
        <v>145</v>
      </c>
      <c r="B42" s="417">
        <v>3.0230000000000001</v>
      </c>
      <c r="C42" s="417">
        <v>2.6120000000000001</v>
      </c>
      <c r="D42" s="417" t="s">
        <v>146</v>
      </c>
      <c r="E42" s="388">
        <v>2.48</v>
      </c>
      <c r="F42" s="388">
        <v>2.3010000000000002</v>
      </c>
      <c r="G42" s="388">
        <v>2.9590000000000001</v>
      </c>
      <c r="H42" s="388">
        <v>3.0379999999999998</v>
      </c>
      <c r="I42" s="389">
        <v>3.9140000000000001</v>
      </c>
    </row>
    <row r="43" spans="1:9" x14ac:dyDescent="0.4">
      <c r="A43" s="398" t="s">
        <v>147</v>
      </c>
      <c r="B43" s="417">
        <v>2.5350000000000001</v>
      </c>
      <c r="C43" s="417">
        <v>2.7989999999999999</v>
      </c>
      <c r="D43" s="417" t="s">
        <v>148</v>
      </c>
      <c r="E43" s="388">
        <v>2.319</v>
      </c>
      <c r="F43" s="388">
        <v>2.4239999999999999</v>
      </c>
      <c r="G43" s="388">
        <v>2.843</v>
      </c>
      <c r="H43" s="388">
        <v>2.6040000000000001</v>
      </c>
      <c r="I43" s="389">
        <v>2.6840000000000002</v>
      </c>
    </row>
    <row r="44" spans="1:9" x14ac:dyDescent="0.4">
      <c r="A44" s="398" t="s">
        <v>149</v>
      </c>
      <c r="B44" s="420" t="s">
        <v>33</v>
      </c>
      <c r="C44" s="417" t="s">
        <v>150</v>
      </c>
      <c r="D44" s="417" t="s">
        <v>151</v>
      </c>
      <c r="E44" s="388">
        <v>1.0149999999999999</v>
      </c>
      <c r="F44" s="388">
        <v>986</v>
      </c>
      <c r="G44" s="388">
        <v>1.52</v>
      </c>
      <c r="H44" s="388">
        <v>1.54</v>
      </c>
      <c r="I44" s="389">
        <v>1.403</v>
      </c>
    </row>
    <row r="45" spans="1:9" x14ac:dyDescent="0.4">
      <c r="A45" s="398" t="s">
        <v>152</v>
      </c>
      <c r="B45" s="421" t="s">
        <v>153</v>
      </c>
      <c r="C45" s="421" t="s">
        <v>154</v>
      </c>
      <c r="D45" s="422" t="s">
        <v>155</v>
      </c>
      <c r="E45" s="423" t="s">
        <v>156</v>
      </c>
      <c r="F45" s="423" t="s">
        <v>157</v>
      </c>
      <c r="G45" s="423" t="s">
        <v>158</v>
      </c>
      <c r="H45" s="423" t="s">
        <v>303</v>
      </c>
      <c r="I45" s="424" t="s">
        <v>304</v>
      </c>
    </row>
    <row r="46" spans="1:9" x14ac:dyDescent="0.4">
      <c r="A46" s="408" t="s">
        <v>286</v>
      </c>
      <c r="B46" s="425"/>
      <c r="C46" s="426" t="s">
        <v>285</v>
      </c>
      <c r="D46" s="426" t="s">
        <v>285</v>
      </c>
      <c r="E46" s="425" t="s">
        <v>285</v>
      </c>
      <c r="F46" s="425" t="s">
        <v>285</v>
      </c>
      <c r="G46" s="425">
        <v>6.0936898807233554E-2</v>
      </c>
      <c r="H46" s="425" t="s">
        <v>305</v>
      </c>
      <c r="I46" s="427" t="s">
        <v>306</v>
      </c>
    </row>
    <row r="47" spans="1:9" ht="40.5" customHeight="1" x14ac:dyDescent="0.4">
      <c r="A47" s="505" t="s">
        <v>287</v>
      </c>
      <c r="B47" s="506"/>
      <c r="C47" s="506"/>
      <c r="D47" s="506"/>
      <c r="E47" s="506"/>
      <c r="F47" s="506"/>
      <c r="G47" s="506"/>
      <c r="H47" s="506"/>
      <c r="I47" s="506"/>
    </row>
    <row r="49" spans="1:10" x14ac:dyDescent="0.4">
      <c r="A49" s="340" t="s">
        <v>159</v>
      </c>
      <c r="B49" s="341">
        <v>2017</v>
      </c>
      <c r="C49" s="342">
        <v>2018</v>
      </c>
      <c r="D49" s="494">
        <v>2019</v>
      </c>
      <c r="E49" s="492">
        <v>2020</v>
      </c>
      <c r="F49" s="492">
        <v>2021</v>
      </c>
      <c r="G49" s="492">
        <v>2022</v>
      </c>
      <c r="H49" s="492">
        <v>2023</v>
      </c>
      <c r="I49" s="493">
        <v>2024</v>
      </c>
    </row>
    <row r="50" spans="1:10" x14ac:dyDescent="0.4">
      <c r="A50" s="394" t="s">
        <v>288</v>
      </c>
      <c r="B50" s="428">
        <v>28.6</v>
      </c>
      <c r="C50" s="429">
        <v>34.299999999999997</v>
      </c>
      <c r="D50" s="429">
        <v>29.7</v>
      </c>
      <c r="E50" s="428">
        <v>19.5</v>
      </c>
      <c r="F50" s="428">
        <v>20.7</v>
      </c>
      <c r="G50" s="430">
        <v>24.7</v>
      </c>
      <c r="H50" s="430">
        <v>37.200000000000003</v>
      </c>
      <c r="I50" s="431">
        <v>26.5</v>
      </c>
    </row>
    <row r="51" spans="1:10" x14ac:dyDescent="0.4">
      <c r="A51" s="398" t="s">
        <v>289</v>
      </c>
      <c r="B51" s="432">
        <v>30.1</v>
      </c>
      <c r="C51" s="433">
        <v>38</v>
      </c>
      <c r="D51" s="433">
        <v>36.6</v>
      </c>
      <c r="E51" s="432">
        <v>21.8</v>
      </c>
      <c r="F51" s="432">
        <v>24</v>
      </c>
      <c r="G51" s="432">
        <v>30.5</v>
      </c>
      <c r="H51" s="432">
        <v>36.4</v>
      </c>
      <c r="I51" s="434">
        <v>25.6</v>
      </c>
    </row>
    <row r="52" spans="1:10" x14ac:dyDescent="0.4">
      <c r="A52" s="408" t="s">
        <v>290</v>
      </c>
      <c r="B52" s="435" t="s">
        <v>33</v>
      </c>
      <c r="C52" s="436">
        <v>4.0999999999999996</v>
      </c>
      <c r="D52" s="436">
        <v>4.8</v>
      </c>
      <c r="E52" s="437">
        <v>2.8</v>
      </c>
      <c r="F52" s="437">
        <v>5.0999999999999996</v>
      </c>
      <c r="G52" s="437">
        <v>9.1999999999999993</v>
      </c>
      <c r="H52" s="437">
        <v>8.3000000000000007</v>
      </c>
      <c r="I52" s="438">
        <v>7.74</v>
      </c>
      <c r="J52" s="355"/>
    </row>
    <row r="53" spans="1:10" x14ac:dyDescent="0.4">
      <c r="A53" s="356"/>
      <c r="C53" s="357"/>
      <c r="D53" s="357"/>
      <c r="E53" s="357"/>
      <c r="F53" s="357"/>
      <c r="G53" s="357"/>
    </row>
    <row r="54" spans="1:10" x14ac:dyDescent="0.4">
      <c r="A54" s="340" t="s">
        <v>163</v>
      </c>
      <c r="B54" s="341">
        <v>2017</v>
      </c>
      <c r="C54" s="342">
        <v>2018</v>
      </c>
      <c r="D54" s="494">
        <v>2019</v>
      </c>
      <c r="E54" s="492">
        <v>2020</v>
      </c>
      <c r="F54" s="492">
        <v>2021</v>
      </c>
      <c r="G54" s="492">
        <v>2022</v>
      </c>
      <c r="H54" s="492">
        <v>2023</v>
      </c>
      <c r="I54" s="493">
        <v>2024</v>
      </c>
    </row>
    <row r="55" spans="1:10" x14ac:dyDescent="0.4">
      <c r="A55" s="394" t="s">
        <v>164</v>
      </c>
      <c r="B55" s="439">
        <v>343</v>
      </c>
      <c r="C55" s="439">
        <v>301</v>
      </c>
      <c r="D55" s="439">
        <v>339</v>
      </c>
      <c r="E55" s="439">
        <v>254</v>
      </c>
      <c r="F55" s="439">
        <v>265</v>
      </c>
      <c r="G55" s="439">
        <v>296</v>
      </c>
      <c r="H55" s="439">
        <v>245</v>
      </c>
      <c r="I55" s="440">
        <v>209</v>
      </c>
    </row>
    <row r="56" spans="1:10" x14ac:dyDescent="0.4">
      <c r="A56" s="398" t="s">
        <v>165</v>
      </c>
      <c r="B56" s="441" t="s">
        <v>166</v>
      </c>
      <c r="C56" s="423" t="s">
        <v>167</v>
      </c>
      <c r="D56" s="423" t="s">
        <v>168</v>
      </c>
      <c r="E56" s="441">
        <v>7.7</v>
      </c>
      <c r="F56" s="441">
        <v>7.4</v>
      </c>
      <c r="G56" s="441">
        <v>8.1</v>
      </c>
      <c r="H56" s="441">
        <v>6.6</v>
      </c>
      <c r="I56" s="442">
        <v>5.2</v>
      </c>
    </row>
    <row r="57" spans="1:10" x14ac:dyDescent="0.4">
      <c r="A57" s="398" t="s">
        <v>169</v>
      </c>
      <c r="B57" s="399" t="s">
        <v>170</v>
      </c>
      <c r="C57" s="421" t="s">
        <v>170</v>
      </c>
      <c r="D57" s="421" t="s">
        <v>171</v>
      </c>
      <c r="E57" s="441">
        <v>0.2</v>
      </c>
      <c r="F57" s="441">
        <v>0.2</v>
      </c>
      <c r="G57" s="441">
        <v>0.3</v>
      </c>
      <c r="H57" s="441">
        <v>0.2</v>
      </c>
      <c r="I57" s="442">
        <v>0.2</v>
      </c>
    </row>
    <row r="58" spans="1:10" ht="15" customHeight="1" x14ac:dyDescent="0.4">
      <c r="A58" s="408" t="s">
        <v>172</v>
      </c>
      <c r="B58" s="443" t="s">
        <v>173</v>
      </c>
      <c r="C58" s="444" t="s">
        <v>173</v>
      </c>
      <c r="D58" s="444" t="s">
        <v>174</v>
      </c>
      <c r="E58" s="437">
        <v>4.5</v>
      </c>
      <c r="F58" s="437">
        <v>4.3</v>
      </c>
      <c r="G58" s="437">
        <v>5.5</v>
      </c>
      <c r="H58" s="437">
        <v>4.7</v>
      </c>
      <c r="I58" s="438">
        <v>3.7922404298369767</v>
      </c>
    </row>
    <row r="59" spans="1:10" ht="63.75" customHeight="1" x14ac:dyDescent="0.4">
      <c r="A59" s="505" t="s">
        <v>175</v>
      </c>
      <c r="B59" s="506"/>
      <c r="C59" s="506"/>
      <c r="D59" s="506"/>
      <c r="E59" s="506"/>
      <c r="F59" s="506"/>
      <c r="G59" s="506"/>
      <c r="H59" s="506"/>
      <c r="I59" s="506"/>
    </row>
    <row r="60" spans="1:10" x14ac:dyDescent="0.4">
      <c r="A60" s="358"/>
      <c r="B60" s="358"/>
      <c r="C60" s="358"/>
      <c r="D60" s="358"/>
      <c r="E60" s="358"/>
      <c r="F60" s="358"/>
      <c r="G60" s="358"/>
    </row>
    <row r="61" spans="1:10" x14ac:dyDescent="0.4">
      <c r="A61" s="340" t="s">
        <v>176</v>
      </c>
      <c r="B61" s="341">
        <v>2017</v>
      </c>
      <c r="C61" s="342">
        <v>2018</v>
      </c>
      <c r="D61" s="494">
        <v>2019</v>
      </c>
      <c r="E61" s="492">
        <v>2020</v>
      </c>
      <c r="F61" s="492">
        <v>2021</v>
      </c>
      <c r="G61" s="492">
        <v>2022</v>
      </c>
      <c r="H61" s="492">
        <v>2023</v>
      </c>
      <c r="I61" s="493">
        <v>2024</v>
      </c>
    </row>
    <row r="62" spans="1:10" x14ac:dyDescent="0.4">
      <c r="A62" s="394" t="s">
        <v>177</v>
      </c>
      <c r="B62" s="445">
        <v>113</v>
      </c>
      <c r="C62" s="446" t="s">
        <v>50</v>
      </c>
      <c r="D62" s="446" t="s">
        <v>51</v>
      </c>
      <c r="E62" s="447" t="s">
        <v>52</v>
      </c>
      <c r="F62" s="448">
        <v>155</v>
      </c>
      <c r="G62" s="448">
        <v>158</v>
      </c>
      <c r="H62" s="448">
        <v>152</v>
      </c>
      <c r="I62" s="449">
        <v>157</v>
      </c>
      <c r="J62" s="359"/>
    </row>
    <row r="63" spans="1:10" x14ac:dyDescent="0.4">
      <c r="A63" s="408" t="s">
        <v>178</v>
      </c>
      <c r="B63" s="443" t="s">
        <v>54</v>
      </c>
      <c r="C63" s="450" t="s">
        <v>54</v>
      </c>
      <c r="D63" s="450" t="s">
        <v>54</v>
      </c>
      <c r="E63" s="450" t="s">
        <v>55</v>
      </c>
      <c r="F63" s="435">
        <v>146</v>
      </c>
      <c r="G63" s="435">
        <v>167</v>
      </c>
      <c r="H63" s="435">
        <v>152</v>
      </c>
      <c r="I63" s="451">
        <v>153</v>
      </c>
    </row>
    <row r="64" spans="1:10" x14ac:dyDescent="0.4">
      <c r="A64" s="349" t="s">
        <v>179</v>
      </c>
      <c r="C64" s="351"/>
      <c r="D64" s="351"/>
      <c r="E64" s="351"/>
      <c r="F64" s="351"/>
      <c r="G64" s="351"/>
    </row>
    <row r="65" spans="1:9" x14ac:dyDescent="0.4">
      <c r="A65" s="340" t="s">
        <v>180</v>
      </c>
      <c r="B65" s="341">
        <v>2017</v>
      </c>
      <c r="C65" s="342">
        <v>2018</v>
      </c>
      <c r="D65" s="494">
        <v>2019</v>
      </c>
      <c r="E65" s="492">
        <v>2020</v>
      </c>
      <c r="F65" s="492">
        <v>2021</v>
      </c>
      <c r="G65" s="492">
        <v>2022</v>
      </c>
      <c r="H65" s="492">
        <v>2023</v>
      </c>
      <c r="I65" s="493">
        <v>2024</v>
      </c>
    </row>
    <row r="66" spans="1:9" x14ac:dyDescent="0.4">
      <c r="A66" s="394" t="s">
        <v>57</v>
      </c>
      <c r="B66" s="396" t="s">
        <v>33</v>
      </c>
      <c r="C66" s="452">
        <v>0.56999999999999995</v>
      </c>
      <c r="D66" s="452">
        <v>0.65</v>
      </c>
      <c r="E66" s="452">
        <v>0.71</v>
      </c>
      <c r="F66" s="452">
        <v>0.68</v>
      </c>
      <c r="G66" s="452">
        <v>0.74</v>
      </c>
      <c r="H66" s="453">
        <v>0.89</v>
      </c>
      <c r="I66" s="454">
        <v>0.89</v>
      </c>
    </row>
    <row r="67" spans="1:9" x14ac:dyDescent="0.4">
      <c r="A67" s="408" t="s">
        <v>58</v>
      </c>
      <c r="B67" s="455" t="s">
        <v>33</v>
      </c>
      <c r="C67" s="456">
        <v>0.95</v>
      </c>
      <c r="D67" s="456">
        <v>0.96</v>
      </c>
      <c r="E67" s="456">
        <v>0.95</v>
      </c>
      <c r="F67" s="456">
        <v>0.9</v>
      </c>
      <c r="G67" s="456">
        <v>0.95</v>
      </c>
      <c r="H67" s="456">
        <v>0.95</v>
      </c>
      <c r="I67" s="457">
        <v>0.95</v>
      </c>
    </row>
    <row r="68" spans="1:9" x14ac:dyDescent="0.4">
      <c r="A68" s="360"/>
      <c r="B68" s="361"/>
      <c r="C68" s="361"/>
      <c r="D68" s="361"/>
      <c r="E68" s="361"/>
      <c r="F68" s="361"/>
      <c r="G68" s="361"/>
    </row>
    <row r="69" spans="1:9" x14ac:dyDescent="0.4">
      <c r="A69" s="340" t="s">
        <v>181</v>
      </c>
      <c r="B69" s="341">
        <v>2017</v>
      </c>
      <c r="C69" s="342">
        <v>2018</v>
      </c>
      <c r="D69" s="494">
        <v>2019</v>
      </c>
      <c r="E69" s="492">
        <v>2020</v>
      </c>
      <c r="F69" s="492">
        <v>2021</v>
      </c>
      <c r="G69" s="492">
        <v>2022</v>
      </c>
      <c r="H69" s="492">
        <v>2023</v>
      </c>
      <c r="I69" s="493">
        <v>2024</v>
      </c>
    </row>
    <row r="70" spans="1:9" x14ac:dyDescent="0.4">
      <c r="A70" s="458" t="s">
        <v>182</v>
      </c>
      <c r="B70" s="459" t="s">
        <v>162</v>
      </c>
      <c r="C70" s="460" t="s">
        <v>183</v>
      </c>
      <c r="D70" s="460" t="s">
        <v>184</v>
      </c>
      <c r="E70" s="460" t="s">
        <v>161</v>
      </c>
      <c r="F70" s="460" t="s">
        <v>185</v>
      </c>
      <c r="G70" s="460" t="s">
        <v>186</v>
      </c>
      <c r="H70" s="460" t="s">
        <v>307</v>
      </c>
      <c r="I70" s="461" t="s">
        <v>308</v>
      </c>
    </row>
    <row r="71" spans="1:9" s="362" customFormat="1" ht="14.25" customHeight="1" x14ac:dyDescent="0.4">
      <c r="A71" s="505" t="s">
        <v>187</v>
      </c>
      <c r="B71" s="506"/>
      <c r="C71" s="506"/>
      <c r="D71" s="506"/>
      <c r="E71" s="506"/>
      <c r="F71" s="506"/>
      <c r="G71" s="506"/>
      <c r="H71" s="506"/>
      <c r="I71" s="506"/>
    </row>
    <row r="72" spans="1:9" x14ac:dyDescent="0.4">
      <c r="A72" s="363"/>
      <c r="C72" s="364"/>
      <c r="D72" s="364"/>
      <c r="E72" s="365"/>
      <c r="F72" s="365"/>
      <c r="G72" s="365"/>
    </row>
    <row r="73" spans="1:9" ht="17" x14ac:dyDescent="0.4">
      <c r="A73" s="366" t="s">
        <v>188</v>
      </c>
      <c r="B73" s="336"/>
      <c r="C73" s="337"/>
      <c r="D73" s="337"/>
      <c r="E73" s="337"/>
      <c r="F73" s="337"/>
      <c r="G73" s="337"/>
      <c r="H73" s="337"/>
      <c r="I73" s="337"/>
    </row>
    <row r="74" spans="1:9" x14ac:dyDescent="0.4">
      <c r="A74" s="356"/>
      <c r="C74" s="357"/>
      <c r="D74" s="357"/>
      <c r="E74" s="357"/>
      <c r="F74" s="357"/>
      <c r="G74" s="357"/>
    </row>
    <row r="75" spans="1:9" x14ac:dyDescent="0.4">
      <c r="A75" s="340" t="s">
        <v>189</v>
      </c>
      <c r="B75" s="341">
        <v>2017</v>
      </c>
      <c r="C75" s="342">
        <v>2018</v>
      </c>
      <c r="D75" s="494">
        <v>2019</v>
      </c>
      <c r="E75" s="492">
        <v>2020</v>
      </c>
      <c r="F75" s="492" t="s">
        <v>63</v>
      </c>
      <c r="G75" s="492">
        <v>2022</v>
      </c>
      <c r="H75" s="492">
        <v>2023</v>
      </c>
      <c r="I75" s="493">
        <v>2024</v>
      </c>
    </row>
    <row r="76" spans="1:9" x14ac:dyDescent="0.4">
      <c r="A76" s="394" t="s">
        <v>190</v>
      </c>
      <c r="B76" s="395" t="s">
        <v>191</v>
      </c>
      <c r="C76" s="395" t="s">
        <v>192</v>
      </c>
      <c r="D76" s="396" t="s">
        <v>193</v>
      </c>
      <c r="E76" s="462" t="s">
        <v>194</v>
      </c>
      <c r="F76" s="462" t="s">
        <v>195</v>
      </c>
      <c r="G76" s="462" t="s">
        <v>196</v>
      </c>
      <c r="H76" s="462" t="s">
        <v>309</v>
      </c>
      <c r="I76" s="463" t="s">
        <v>310</v>
      </c>
    </row>
    <row r="77" spans="1:9" x14ac:dyDescent="0.4">
      <c r="A77" s="468" t="s">
        <v>197</v>
      </c>
      <c r="B77" s="399" t="s">
        <v>198</v>
      </c>
      <c r="C77" s="399" t="s">
        <v>199</v>
      </c>
      <c r="D77" s="464" t="s">
        <v>200</v>
      </c>
      <c r="E77" s="401" t="s">
        <v>201</v>
      </c>
      <c r="F77" s="401" t="s">
        <v>202</v>
      </c>
      <c r="G77" s="401" t="s">
        <v>203</v>
      </c>
      <c r="H77" s="401" t="s">
        <v>311</v>
      </c>
      <c r="I77" s="402" t="s">
        <v>312</v>
      </c>
    </row>
    <row r="78" spans="1:9" x14ac:dyDescent="0.4">
      <c r="A78" s="469" t="s">
        <v>204</v>
      </c>
      <c r="B78" s="465" t="s">
        <v>33</v>
      </c>
      <c r="C78" s="465" t="s">
        <v>33</v>
      </c>
      <c r="D78" s="466">
        <v>75.625</v>
      </c>
      <c r="E78" s="402">
        <v>84.358000000000004</v>
      </c>
      <c r="F78" s="402">
        <v>99.453000000000003</v>
      </c>
      <c r="G78" s="402">
        <v>96.171999999999997</v>
      </c>
      <c r="H78" s="402">
        <v>120.876</v>
      </c>
      <c r="I78" s="402">
        <v>110.901</v>
      </c>
    </row>
    <row r="79" spans="1:9" s="367" customFormat="1" x14ac:dyDescent="0.4">
      <c r="A79" s="468" t="s">
        <v>205</v>
      </c>
      <c r="B79" s="467">
        <v>35</v>
      </c>
      <c r="C79" s="467">
        <v>587</v>
      </c>
      <c r="D79" s="466">
        <v>3.766</v>
      </c>
      <c r="E79" s="402">
        <v>82</v>
      </c>
      <c r="F79" s="402">
        <v>0</v>
      </c>
      <c r="G79" s="402">
        <v>1732.83</v>
      </c>
      <c r="H79" s="402">
        <v>514</v>
      </c>
      <c r="I79" s="402">
        <v>68</v>
      </c>
    </row>
    <row r="80" spans="1:9" x14ac:dyDescent="0.4">
      <c r="A80" s="469" t="s">
        <v>206</v>
      </c>
      <c r="B80" s="399" t="s">
        <v>207</v>
      </c>
      <c r="C80" s="399" t="s">
        <v>208</v>
      </c>
      <c r="D80" s="399" t="s">
        <v>209</v>
      </c>
      <c r="E80" s="401" t="s">
        <v>210</v>
      </c>
      <c r="F80" s="401" t="s">
        <v>211</v>
      </c>
      <c r="G80" s="401" t="s">
        <v>313</v>
      </c>
      <c r="H80" s="401" t="s">
        <v>314</v>
      </c>
      <c r="I80" s="402" t="s">
        <v>315</v>
      </c>
    </row>
    <row r="81" spans="1:9" x14ac:dyDescent="0.4">
      <c r="A81" s="470" t="s">
        <v>213</v>
      </c>
      <c r="B81" s="456">
        <v>7.0000000000000007E-2</v>
      </c>
      <c r="C81" s="456">
        <v>0.08</v>
      </c>
      <c r="D81" s="456">
        <v>0.4</v>
      </c>
      <c r="E81" s="456">
        <v>0.84</v>
      </c>
      <c r="F81" s="456">
        <v>0.82</v>
      </c>
      <c r="G81" s="456">
        <v>0.82</v>
      </c>
      <c r="H81" s="456">
        <v>0.85</v>
      </c>
      <c r="I81" s="457">
        <v>0.9</v>
      </c>
    </row>
    <row r="82" spans="1:9" x14ac:dyDescent="0.4">
      <c r="A82" s="515" t="s">
        <v>214</v>
      </c>
      <c r="B82" s="515"/>
      <c r="C82" s="515"/>
      <c r="D82" s="515"/>
      <c r="E82" s="515"/>
      <c r="F82" s="515"/>
      <c r="G82" s="515"/>
      <c r="H82" s="515"/>
      <c r="I82" s="515"/>
    </row>
    <row r="83" spans="1:9" x14ac:dyDescent="0.4">
      <c r="H83" s="369"/>
      <c r="I83" s="369"/>
    </row>
    <row r="84" spans="1:9" x14ac:dyDescent="0.4">
      <c r="A84" s="340" t="s">
        <v>215</v>
      </c>
      <c r="B84" s="341">
        <v>2017</v>
      </c>
      <c r="C84" s="342">
        <v>2018</v>
      </c>
      <c r="D84" s="494">
        <v>2019</v>
      </c>
      <c r="E84" s="492">
        <v>2020</v>
      </c>
      <c r="F84" s="492">
        <v>2021</v>
      </c>
      <c r="G84" s="492">
        <v>2022</v>
      </c>
      <c r="H84" s="492">
        <v>2023</v>
      </c>
      <c r="I84" s="493">
        <v>2024</v>
      </c>
    </row>
    <row r="85" spans="1:9" x14ac:dyDescent="0.4">
      <c r="A85" s="394" t="s">
        <v>321</v>
      </c>
      <c r="B85" s="395" t="s">
        <v>217</v>
      </c>
      <c r="C85" s="395" t="s">
        <v>218</v>
      </c>
      <c r="D85" s="395" t="s">
        <v>219</v>
      </c>
      <c r="E85" s="462">
        <v>2.7469999999999999</v>
      </c>
      <c r="F85" s="462">
        <v>3.0419999999999998</v>
      </c>
      <c r="G85" s="462">
        <v>2.879</v>
      </c>
      <c r="H85" s="462">
        <v>2.9169999999999998</v>
      </c>
      <c r="I85" s="471">
        <v>2.9020000000000001</v>
      </c>
    </row>
    <row r="86" spans="1:9" x14ac:dyDescent="0.4">
      <c r="A86" s="472" t="s">
        <v>322</v>
      </c>
      <c r="B86" s="399" t="s">
        <v>220</v>
      </c>
      <c r="C86" s="399" t="s">
        <v>221</v>
      </c>
      <c r="D86" s="399" t="s">
        <v>222</v>
      </c>
      <c r="E86" s="401">
        <v>831</v>
      </c>
      <c r="F86" s="401">
        <v>909</v>
      </c>
      <c r="G86" s="401">
        <v>891</v>
      </c>
      <c r="H86" s="401">
        <v>1042</v>
      </c>
      <c r="I86" s="473">
        <v>949.70699999999999</v>
      </c>
    </row>
    <row r="87" spans="1:9" x14ac:dyDescent="0.4">
      <c r="A87" s="472" t="s">
        <v>323</v>
      </c>
      <c r="B87" s="399" t="s">
        <v>223</v>
      </c>
      <c r="C87" s="399" t="s">
        <v>224</v>
      </c>
      <c r="D87" s="399" t="s">
        <v>225</v>
      </c>
      <c r="E87" s="401">
        <v>1.8819999999999999</v>
      </c>
      <c r="F87" s="401">
        <v>2.0830000000000002</v>
      </c>
      <c r="G87" s="401">
        <v>1.988</v>
      </c>
      <c r="H87" s="401">
        <v>1.875</v>
      </c>
      <c r="I87" s="473">
        <v>1.952</v>
      </c>
    </row>
    <row r="88" spans="1:9" x14ac:dyDescent="0.4">
      <c r="A88" s="474" t="s">
        <v>300</v>
      </c>
      <c r="B88" s="475">
        <v>0</v>
      </c>
      <c r="C88" s="475">
        <v>0</v>
      </c>
      <c r="D88" s="455">
        <v>32</v>
      </c>
      <c r="E88" s="475">
        <v>34</v>
      </c>
      <c r="F88" s="475">
        <v>49</v>
      </c>
      <c r="G88" s="475">
        <v>0</v>
      </c>
      <c r="H88" s="475">
        <v>0</v>
      </c>
      <c r="I88" s="476">
        <v>0</v>
      </c>
    </row>
    <row r="89" spans="1:9" x14ac:dyDescent="0.4">
      <c r="B89" s="350"/>
    </row>
    <row r="90" spans="1:9" x14ac:dyDescent="0.4">
      <c r="A90" s="340" t="s">
        <v>226</v>
      </c>
      <c r="B90" s="341">
        <v>2017</v>
      </c>
      <c r="C90" s="342">
        <v>2018</v>
      </c>
      <c r="D90" s="494">
        <v>2019</v>
      </c>
      <c r="E90" s="492">
        <v>2020</v>
      </c>
      <c r="F90" s="492">
        <v>2021</v>
      </c>
      <c r="G90" s="492">
        <v>2022</v>
      </c>
      <c r="H90" s="492">
        <v>2023</v>
      </c>
      <c r="I90" s="493">
        <v>2024</v>
      </c>
    </row>
    <row r="91" spans="1:9" x14ac:dyDescent="0.4">
      <c r="A91" s="394" t="s">
        <v>227</v>
      </c>
      <c r="B91" s="395">
        <v>209.45500000000001</v>
      </c>
      <c r="C91" s="395">
        <v>211.673</v>
      </c>
      <c r="D91" s="395" t="s">
        <v>228</v>
      </c>
      <c r="E91" s="477">
        <v>138.077</v>
      </c>
      <c r="F91" s="477">
        <v>148.07400000000001</v>
      </c>
      <c r="G91" s="477">
        <v>137.94399999999999</v>
      </c>
      <c r="H91" s="396">
        <v>140829</v>
      </c>
      <c r="I91" s="397">
        <v>148617</v>
      </c>
    </row>
    <row r="92" spans="1:9" x14ac:dyDescent="0.4">
      <c r="A92" s="472" t="s">
        <v>229</v>
      </c>
      <c r="B92" s="399">
        <v>20.971</v>
      </c>
      <c r="C92" s="399">
        <v>18.920999999999999</v>
      </c>
      <c r="D92" s="399" t="s">
        <v>230</v>
      </c>
      <c r="E92" s="400">
        <v>19.038</v>
      </c>
      <c r="F92" s="400">
        <v>26.940999999999999</v>
      </c>
      <c r="G92" s="400">
        <v>16.795999999999999</v>
      </c>
      <c r="H92" s="464">
        <v>20452</v>
      </c>
      <c r="I92" s="478">
        <v>21482</v>
      </c>
    </row>
    <row r="93" spans="1:9" x14ac:dyDescent="0.4">
      <c r="A93" s="474" t="s">
        <v>231</v>
      </c>
      <c r="B93" s="443">
        <v>188.48400000000001</v>
      </c>
      <c r="C93" s="443">
        <v>192.75200000000001</v>
      </c>
      <c r="D93" s="443" t="s">
        <v>232</v>
      </c>
      <c r="E93" s="479">
        <v>119.039</v>
      </c>
      <c r="F93" s="479">
        <v>121.133</v>
      </c>
      <c r="G93" s="479">
        <v>121.148</v>
      </c>
      <c r="H93" s="455">
        <v>120378</v>
      </c>
      <c r="I93" s="480">
        <v>127135</v>
      </c>
    </row>
    <row r="94" spans="1:9" x14ac:dyDescent="0.4">
      <c r="B94" s="350"/>
    </row>
    <row r="95" spans="1:9" x14ac:dyDescent="0.4">
      <c r="A95" s="340" t="s">
        <v>233</v>
      </c>
      <c r="B95" s="341">
        <v>2017</v>
      </c>
      <c r="C95" s="342">
        <v>2018</v>
      </c>
      <c r="D95" s="494">
        <v>2019</v>
      </c>
      <c r="E95" s="492">
        <v>2020</v>
      </c>
      <c r="F95" s="492">
        <v>2021</v>
      </c>
      <c r="G95" s="492">
        <v>2022</v>
      </c>
      <c r="H95" s="492">
        <v>2023</v>
      </c>
      <c r="I95" s="493"/>
    </row>
    <row r="96" spans="1:9" x14ac:dyDescent="0.4">
      <c r="A96" s="394" t="s">
        <v>234</v>
      </c>
      <c r="B96" s="396" t="s">
        <v>33</v>
      </c>
      <c r="C96" s="396" t="s">
        <v>235</v>
      </c>
      <c r="D96" s="396" t="s">
        <v>236</v>
      </c>
      <c r="E96" s="396" t="s">
        <v>237</v>
      </c>
      <c r="F96" s="396" t="s">
        <v>238</v>
      </c>
      <c r="G96" s="396" t="s">
        <v>239</v>
      </c>
      <c r="H96" s="396">
        <v>69531002</v>
      </c>
      <c r="I96" s="397">
        <v>81110077.840000004</v>
      </c>
    </row>
    <row r="97" spans="1:9" x14ac:dyDescent="0.4">
      <c r="A97" s="472" t="s">
        <v>240</v>
      </c>
      <c r="B97" s="464" t="s">
        <v>33</v>
      </c>
      <c r="C97" s="464" t="s">
        <v>241</v>
      </c>
      <c r="D97" s="464" t="s">
        <v>242</v>
      </c>
      <c r="E97" s="464" t="s">
        <v>243</v>
      </c>
      <c r="F97" s="464" t="s">
        <v>244</v>
      </c>
      <c r="G97" s="464" t="s">
        <v>245</v>
      </c>
      <c r="H97" s="464">
        <v>53087320</v>
      </c>
      <c r="I97" s="478">
        <v>66219763.340000004</v>
      </c>
    </row>
    <row r="98" spans="1:9" x14ac:dyDescent="0.4">
      <c r="A98" s="472" t="s">
        <v>246</v>
      </c>
      <c r="B98" s="464" t="s">
        <v>33</v>
      </c>
      <c r="C98" s="464" t="s">
        <v>247</v>
      </c>
      <c r="D98" s="464" t="s">
        <v>248</v>
      </c>
      <c r="E98" s="464" t="s">
        <v>249</v>
      </c>
      <c r="F98" s="464" t="s">
        <v>250</v>
      </c>
      <c r="G98" s="464" t="s">
        <v>251</v>
      </c>
      <c r="H98" s="464">
        <v>5361632</v>
      </c>
      <c r="I98" s="478">
        <v>3881920.59</v>
      </c>
    </row>
    <row r="99" spans="1:9" s="362" customFormat="1" x14ac:dyDescent="0.4">
      <c r="A99" s="474" t="s">
        <v>252</v>
      </c>
      <c r="B99" s="455" t="s">
        <v>33</v>
      </c>
      <c r="C99" s="455">
        <v>0</v>
      </c>
      <c r="D99" s="455" t="s">
        <v>253</v>
      </c>
      <c r="E99" s="455" t="s">
        <v>254</v>
      </c>
      <c r="F99" s="455" t="s">
        <v>255</v>
      </c>
      <c r="G99" s="455" t="s">
        <v>256</v>
      </c>
      <c r="H99" s="455">
        <v>11082050</v>
      </c>
      <c r="I99" s="480">
        <v>11008393.91</v>
      </c>
    </row>
    <row r="100" spans="1:9" x14ac:dyDescent="0.4">
      <c r="A100" s="338"/>
      <c r="B100" s="329"/>
      <c r="C100" s="339"/>
      <c r="D100" s="339"/>
      <c r="E100" s="339"/>
      <c r="F100" s="339"/>
      <c r="G100" s="339"/>
    </row>
    <row r="101" spans="1:9" x14ac:dyDescent="0.4">
      <c r="A101" s="340" t="s">
        <v>257</v>
      </c>
      <c r="B101" s="341">
        <v>2017</v>
      </c>
      <c r="C101" s="342">
        <v>2018</v>
      </c>
      <c r="D101" s="494">
        <v>2019</v>
      </c>
      <c r="E101" s="492">
        <v>2020</v>
      </c>
      <c r="F101" s="492" t="s">
        <v>86</v>
      </c>
      <c r="G101" s="492" t="s">
        <v>87</v>
      </c>
      <c r="H101" s="492">
        <v>2023</v>
      </c>
      <c r="I101" s="493">
        <v>2024</v>
      </c>
    </row>
    <row r="102" spans="1:9" x14ac:dyDescent="0.4">
      <c r="A102" s="394" t="s">
        <v>324</v>
      </c>
      <c r="B102" s="395" t="s">
        <v>259</v>
      </c>
      <c r="C102" s="395" t="s">
        <v>260</v>
      </c>
      <c r="D102" s="395" t="s">
        <v>261</v>
      </c>
      <c r="E102" s="477">
        <v>905.995</v>
      </c>
      <c r="F102" s="396" t="s">
        <v>262</v>
      </c>
      <c r="G102" s="396">
        <v>23248481</v>
      </c>
      <c r="H102" s="396">
        <v>22520895</v>
      </c>
      <c r="I102" s="397">
        <v>16865976</v>
      </c>
    </row>
    <row r="103" spans="1:9" x14ac:dyDescent="0.4">
      <c r="A103" s="481" t="s">
        <v>325</v>
      </c>
      <c r="B103" s="399">
        <v>95.573999999999998</v>
      </c>
      <c r="C103" s="399">
        <v>99.816999999999993</v>
      </c>
      <c r="D103" s="399" t="s">
        <v>263</v>
      </c>
      <c r="E103" s="464" t="s">
        <v>264</v>
      </c>
      <c r="F103" s="400">
        <v>122.666</v>
      </c>
      <c r="G103" s="464">
        <v>118461</v>
      </c>
      <c r="H103" s="464">
        <v>118984</v>
      </c>
      <c r="I103" s="478">
        <v>126453</v>
      </c>
    </row>
    <row r="104" spans="1:9" x14ac:dyDescent="0.4">
      <c r="A104" s="481" t="s">
        <v>326</v>
      </c>
      <c r="B104" s="399">
        <v>108.697</v>
      </c>
      <c r="C104" s="399">
        <v>103.366</v>
      </c>
      <c r="D104" s="399" t="s">
        <v>265</v>
      </c>
      <c r="E104" s="400">
        <v>19.995000000000001</v>
      </c>
      <c r="F104" s="400">
        <v>26.257999999999999</v>
      </c>
      <c r="G104" s="464">
        <v>32653</v>
      </c>
      <c r="H104" s="464">
        <v>25975</v>
      </c>
      <c r="I104" s="478">
        <v>19012</v>
      </c>
    </row>
    <row r="105" spans="1:9" x14ac:dyDescent="0.4">
      <c r="A105" s="482" t="s">
        <v>327</v>
      </c>
      <c r="B105" s="443" t="s">
        <v>33</v>
      </c>
      <c r="C105" s="443" t="s">
        <v>266</v>
      </c>
      <c r="D105" s="443" t="s">
        <v>267</v>
      </c>
      <c r="E105" s="455" t="s">
        <v>268</v>
      </c>
      <c r="F105" s="455" t="s">
        <v>269</v>
      </c>
      <c r="G105" s="455">
        <v>23097367</v>
      </c>
      <c r="H105" s="455">
        <v>22375935</v>
      </c>
      <c r="I105" s="480" t="s">
        <v>301</v>
      </c>
    </row>
    <row r="106" spans="1:9" ht="94.5" customHeight="1" x14ac:dyDescent="0.4">
      <c r="A106" s="505" t="s">
        <v>302</v>
      </c>
      <c r="B106" s="506"/>
      <c r="C106" s="506"/>
      <c r="D106" s="506"/>
      <c r="E106" s="506"/>
      <c r="F106" s="506"/>
      <c r="G106" s="506"/>
      <c r="H106" s="506"/>
      <c r="I106" s="506"/>
    </row>
    <row r="108" spans="1:9" x14ac:dyDescent="0.4">
      <c r="A108" s="340" t="s">
        <v>270</v>
      </c>
      <c r="B108" s="341">
        <v>2017</v>
      </c>
      <c r="C108" s="342">
        <v>2018</v>
      </c>
      <c r="D108" s="494">
        <v>2019</v>
      </c>
      <c r="E108" s="492">
        <v>2020</v>
      </c>
      <c r="F108" s="492">
        <v>2021</v>
      </c>
      <c r="G108" s="492">
        <v>2022</v>
      </c>
      <c r="H108" s="492">
        <v>2023</v>
      </c>
      <c r="I108" s="493">
        <v>2024</v>
      </c>
    </row>
    <row r="109" spans="1:9" x14ac:dyDescent="0.4">
      <c r="A109" s="394" t="s">
        <v>95</v>
      </c>
      <c r="B109" s="395" t="s">
        <v>271</v>
      </c>
      <c r="C109" s="395" t="s">
        <v>272</v>
      </c>
      <c r="D109" s="483" t="s">
        <v>160</v>
      </c>
      <c r="E109" s="483" t="s">
        <v>273</v>
      </c>
      <c r="F109" s="483" t="s">
        <v>274</v>
      </c>
      <c r="G109" s="483" t="s">
        <v>275</v>
      </c>
      <c r="H109" s="483" t="s">
        <v>316</v>
      </c>
      <c r="I109" s="484" t="s">
        <v>317</v>
      </c>
    </row>
    <row r="110" spans="1:9" x14ac:dyDescent="0.4">
      <c r="A110" s="398" t="s">
        <v>96</v>
      </c>
      <c r="B110" s="399" t="s">
        <v>276</v>
      </c>
      <c r="C110" s="399" t="s">
        <v>277</v>
      </c>
      <c r="D110" s="485" t="s">
        <v>278</v>
      </c>
      <c r="E110" s="485" t="s">
        <v>279</v>
      </c>
      <c r="F110" s="485" t="s">
        <v>279</v>
      </c>
      <c r="G110" s="485" t="s">
        <v>280</v>
      </c>
      <c r="H110" s="486" t="s">
        <v>318</v>
      </c>
      <c r="I110" s="487" t="s">
        <v>319</v>
      </c>
    </row>
    <row r="111" spans="1:9" x14ac:dyDescent="0.4">
      <c r="A111" s="408" t="s">
        <v>281</v>
      </c>
      <c r="B111" s="455" t="s">
        <v>98</v>
      </c>
      <c r="C111" s="455" t="s">
        <v>99</v>
      </c>
      <c r="D111" s="455" t="s">
        <v>100</v>
      </c>
      <c r="E111" s="455" t="s">
        <v>101</v>
      </c>
      <c r="F111" s="455">
        <v>787</v>
      </c>
      <c r="G111" s="455">
        <v>708</v>
      </c>
      <c r="H111" s="455">
        <v>717</v>
      </c>
      <c r="I111" s="480">
        <v>833</v>
      </c>
    </row>
    <row r="112" spans="1:9" ht="24" customHeight="1" x14ac:dyDescent="0.4">
      <c r="A112" s="516" t="s">
        <v>282</v>
      </c>
      <c r="B112" s="517"/>
      <c r="C112" s="517"/>
      <c r="D112" s="517"/>
      <c r="E112" s="517"/>
      <c r="F112" s="517"/>
      <c r="G112" s="517"/>
      <c r="H112" s="517"/>
      <c r="I112" s="517"/>
    </row>
    <row r="114" spans="1:9" x14ac:dyDescent="0.4">
      <c r="A114" s="340" t="s">
        <v>180</v>
      </c>
      <c r="B114" s="341">
        <v>2017</v>
      </c>
      <c r="C114" s="342">
        <v>2018</v>
      </c>
      <c r="D114" s="494">
        <v>2019</v>
      </c>
      <c r="E114" s="492">
        <v>2020</v>
      </c>
      <c r="F114" s="492">
        <v>2021</v>
      </c>
      <c r="G114" s="492">
        <v>2022</v>
      </c>
      <c r="H114" s="492">
        <v>2023</v>
      </c>
      <c r="I114" s="493">
        <v>2024</v>
      </c>
    </row>
    <row r="115" spans="1:9" x14ac:dyDescent="0.4">
      <c r="A115" s="458" t="s">
        <v>103</v>
      </c>
      <c r="B115" s="488" t="s">
        <v>33</v>
      </c>
      <c r="C115" s="489">
        <v>0.56999999999999995</v>
      </c>
      <c r="D115" s="489">
        <v>0.65</v>
      </c>
      <c r="E115" s="489">
        <v>0.71</v>
      </c>
      <c r="F115" s="489">
        <v>0.68</v>
      </c>
      <c r="G115" s="489">
        <v>0.79</v>
      </c>
      <c r="H115" s="490">
        <v>0.89</v>
      </c>
      <c r="I115" s="491">
        <v>0.89</v>
      </c>
    </row>
    <row r="116" spans="1:9" x14ac:dyDescent="0.4">
      <c r="A116" s="513" t="s">
        <v>283</v>
      </c>
      <c r="B116" s="514"/>
      <c r="C116" s="514"/>
      <c r="D116" s="514"/>
      <c r="E116" s="514"/>
      <c r="F116" s="514"/>
      <c r="G116" s="514"/>
      <c r="H116" s="514"/>
      <c r="I116" s="514"/>
    </row>
    <row r="117" spans="1:9" x14ac:dyDescent="0.4">
      <c r="A117" s="330"/>
    </row>
  </sheetData>
  <mergeCells count="7">
    <mergeCell ref="A116:I116"/>
    <mergeCell ref="A47:I47"/>
    <mergeCell ref="A59:I59"/>
    <mergeCell ref="A71:I71"/>
    <mergeCell ref="A82:I82"/>
    <mergeCell ref="A106:I106"/>
    <mergeCell ref="A112:I1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3. Performance 2024 - IT CF</vt:lpstr>
      <vt:lpstr>4. Performance 2024 - E</vt:lpstr>
      <vt:lpstr>Performance 2024 - EN</vt:lpstr>
      <vt:lpstr>'3. Performance 2024 - IT CF'!Print_Area</vt:lpstr>
      <vt:lpstr>'4. Performance 2024 - E'!Print_Area</vt:lpstr>
      <vt:lpstr>'3. Performance 2024 - IT CF'!Print_Titles</vt:lpstr>
      <vt:lpstr>'4. Performance 2024 - 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Bozza Irene</dc:creator>
  <cp:lastModifiedBy>Sabrina Condarcuri</cp:lastModifiedBy>
  <dcterms:created xsi:type="dcterms:W3CDTF">2015-06-05T18:17:20Z</dcterms:created>
  <dcterms:modified xsi:type="dcterms:W3CDTF">2025-07-24T08:47:18Z</dcterms:modified>
</cp:coreProperties>
</file>